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235" documentId="13_ncr:1_{F6CB121F-512D-4AA6-A0C1-0FB36C537598}" xr6:coauthVersionLast="47" xr6:coauthVersionMax="47" xr10:uidLastSave="{8D6626C9-7A9A-4E8C-92B3-ECC6D1274397}"/>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11" i="6"/>
  <c r="I11" i="6"/>
  <c r="J11" i="6"/>
  <c r="L11" i="6"/>
  <c r="G8" i="4"/>
  <c r="G9"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L8" i="1"/>
  <c r="J8" i="1"/>
  <c r="I8" i="1"/>
  <c r="G8" i="1"/>
  <c r="B8" i="1"/>
  <c r="L9" i="1"/>
  <c r="J9" i="1"/>
  <c r="I9" i="1"/>
  <c r="G9" i="1"/>
  <c r="B9" i="1"/>
  <c r="B4" i="4"/>
  <c r="G4" i="4"/>
  <c r="I4" i="4"/>
  <c r="J4" i="4"/>
  <c r="L4" i="4"/>
  <c r="B5" i="4"/>
  <c r="G5" i="4"/>
  <c r="I5" i="4"/>
  <c r="J5" i="4"/>
  <c r="L5" i="4"/>
  <c r="B6" i="4"/>
  <c r="G6" i="4"/>
  <c r="I6" i="4"/>
  <c r="J6" i="4"/>
  <c r="L6" i="4"/>
  <c r="B7" i="4"/>
  <c r="G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4" i="4"/>
  <c r="G14" i="4"/>
  <c r="I14" i="4"/>
  <c r="J14" i="4"/>
  <c r="L14" i="4"/>
  <c r="B15" i="4"/>
  <c r="G15" i="4"/>
  <c r="I15" i="4"/>
  <c r="J15" i="4"/>
  <c r="L15" i="4"/>
  <c r="B16" i="4"/>
  <c r="G16" i="4"/>
  <c r="I16" i="4"/>
  <c r="J16" i="4"/>
  <c r="L16" i="4"/>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B9" i="6"/>
  <c r="B10" i="6"/>
  <c r="B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<sst xmlns="http://schemas.openxmlformats.org/spreadsheetml/2006/main" count="178594" uniqueCount="39080">
  <si>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</si>
  <si>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</si>
  <si>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</si>
  <si>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</si>
  <si>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</si>
  <si>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</si>
  <si>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</si>
  <si>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</si>
  <si>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</si>
  <si>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</si>
  <si>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</si>
  <si>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</si>
  <si>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</si>
  <si>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</si>
  <si>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</si>
  <si>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</si>
  <si>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</si>
  <si>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</si>
  <si>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</si>
  <si>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</si>
  <si>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</si>
  <si>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</si>
  <si>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</si>
  <si>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</si>
  <si>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</si>
  <si>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</si>
  <si>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</si>
  <si>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</si>
  <si>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</si>
  <si>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</si>
  <si>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</si>
  <si>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</si>
  <si>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</si>
  <si>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</si>
  <si>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</si>
  <si>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</si>
  <si>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</si>
  <si>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</si>
  <si>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</si>
  <si>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</si>
  <si>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</si>
  <si>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</si>
  <si>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</si>
  <si>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</si>
  <si>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</si>
  <si>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</si>
  <si>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</si>
  <si>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</si>
  <si>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</si>
  <si>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</si>
  <si>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</si>
  <si>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</si>
  <si>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</si>
  <si>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</si>
  <si>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</si>
  <si>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</si>
  <si>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</si>
  <si>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</si>
  <si>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</si>
  <si>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</si>
  <si>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</si>
  <si>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</si>
  <si>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</si>
  <si>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</si>
  <si>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</si>
  <si>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</si>
  <si>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</si>
  <si>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</si>
  <si>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</si>
  <si>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</si>
  <si>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</si>
  <si>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</si>
  <si>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</si>
  <si>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</si>
  <si>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</si>
  <si>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</si>
  <si>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</si>
  <si>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</si>
  <si>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</si>
  <si>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</si>
  <si>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</si>
  <si>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</si>
  <si>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</si>
  <si>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</si>
  <si>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</si>
  <si>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</si>
  <si>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</si>
  <si>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</si>
  <si>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</si>
  <si>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</si>
  <si>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</si>
  <si>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</si>
  <si>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</si>
  <si>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</si>
  <si>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</si>
  <si>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</si>
  <si>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</si>
  <si>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</si>
  <si>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</si>
  <si>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</si>
  <si>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</si>
  <si>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</si>
  <si>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</si>
  <si>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</si>
  <si>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</si>
  <si>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</si>
  <si>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</si>
  <si>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</si>
  <si>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</si>
  <si>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</si>
  <si>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</si>
  <si>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</si>
  <si>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</si>
  <si>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</si>
  <si>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</si>
  <si>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</si>
  <si>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</si>
  <si>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</si>
  <si>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</si>
  <si>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</si>
  <si>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</si>
  <si>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</si>
  <si>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</si>
  <si>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</si>
  <si>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</si>
  <si>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</si>
  <si>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</si>
  <si>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</si>
  <si>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</si>
  <si>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</si>
  <si>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</si>
  <si>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</si>
  <si>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</si>
  <si>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</si>
  <si>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</si>
  <si>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</si>
  <si>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</si>
  <si>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</si>
  <si>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</si>
  <si>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</si>
  <si>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</si>
  <si>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</si>
  <si>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</si>
  <si>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</si>
  <si>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</si>
  <si>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</si>
  <si>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</si>
  <si>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</si>
  <si>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</si>
  <si>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</si>
  <si>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</si>
  <si>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</si>
  <si>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</si>
  <si>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</si>
  <si>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</si>
  <si>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</si>
  <si>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</si>
  <si>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</si>
  <si>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</si>
  <si>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</si>
  <si>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</si>
  <si>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</si>
  <si>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</si>
  <si>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</si>
  <si>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</si>
  <si>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</si>
  <si>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</si>
  <si>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</si>
  <si>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</si>
  <si>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</si>
  <si>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</si>
  <si>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</si>
  <si>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</si>
  <si>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</si>
  <si>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</si>
  <si>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</si>
  <si>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</si>
  <si>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</si>
  <si>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</si>
  <si>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</si>
  <si>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</si>
  <si>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</si>
  <si>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</si>
  <si>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</si>
  <si>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</si>
  <si>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</si>
  <si>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</si>
  <si>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</si>
  <si>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</si>
  <si>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</si>
  <si>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</si>
  <si>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</si>
  <si>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</si>
  <si>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</si>
  <si>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</si>
  <si>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</si>
  <si>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</si>
  <si>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</si>
  <si>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</si>
  <si>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</si>
  <si>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</si>
  <si>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</si>
  <si>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</si>
  <si>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</si>
  <si>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</si>
  <si>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</si>
  <si>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</si>
  <si>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</si>
  <si>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</si>
  <si>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</si>
  <si>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</si>
  <si>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</si>
  <si>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</si>
  <si>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</si>
  <si>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</si>
  <si>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</si>
  <si>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</si>
  <si>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</si>
  <si>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</si>
  <si>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</si>
  <si>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</si>
  <si>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</si>
  <si>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</si>
  <si>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</si>
  <si>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</si>
  <si>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</si>
  <si>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</si>
  <si>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</si>
  <si>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</si>
  <si>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</si>
  <si>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</si>
  <si>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</si>
  <si>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</si>
  <si>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</si>
  <si>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</si>
  <si>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</si>
  <si>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</si>
  <si>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</si>
  <si>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</si>
  <si>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</si>
  <si>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</si>
  <si>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</si>
  <si>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</si>
  <si>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</si>
  <si>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</si>
  <si>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</si>
  <si>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</si>
  <si>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</si>
  <si>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</si>
  <si>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</si>
  <si>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</si>
  <si>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</si>
  <si>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</si>
  <si>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</si>
  <si>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</si>
  <si>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</si>
  <si>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</si>
  <si>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</si>
  <si>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</si>
  <si>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</si>
  <si>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</si>
  <si>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</si>
  <si>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</si>
  <si>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</si>
  <si>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</si>
  <si>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</si>
  <si>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</si>
  <si>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</si>
  <si>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</si>
  <si>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</si>
  <si>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</si>
  <si>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</si>
  <si>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</si>
  <si>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</si>
  <si>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</si>
  <si>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</si>
  <si>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</si>
  <si>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</si>
  <si>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</si>
  <si>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</si>
  <si>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</si>
  <si>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</si>
  <si>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</si>
  <si>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</si>
  <si>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</si>
  <si>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</si>
  <si>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</si>
  <si>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</si>
  <si>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</si>
  <si>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</si>
  <si>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</si>
  <si>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</si>
  <si>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</si>
  <si>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</si>
  <si>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</si>
  <si>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</si>
  <si>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</si>
  <si>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</si>
  <si>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</si>
  <si>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</si>
  <si>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</si>
  <si>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</si>
  <si>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</si>
  <si>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</si>
  <si>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</si>
  <si>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</si>
  <si>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</si>
  <si>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</si>
  <si>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</si>
  <si>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</si>
  <si>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</si>
  <si>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</si>
  <si>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</si>
  <si>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</si>
  <si>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</si>
  <si>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</si>
  <si>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</si>
  <si>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</si>
  <si>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</si>
  <si>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</si>
  <si>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</si>
  <si>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</si>
  <si>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</si>
  <si>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</si>
  <si>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</si>
  <si>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</si>
  <si>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</si>
  <si>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</si>
  <si>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</si>
  <si>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</si>
  <si>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</si>
  <si>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</si>
  <si>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</si>
  <si>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</si>
  <si>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</si>
  <si>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</si>
  <si>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</si>
  <si>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</si>
  <si>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</si>
  <si>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</si>
  <si>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</si>
  <si>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</si>
  <si>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</si>
  <si>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</si>
  <si>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</si>
  <si>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</si>
  <si>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</si>
  <si>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</si>
  <si>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</si>
  <si>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</si>
  <si>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</si>
  <si>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</si>
  <si>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</si>
  <si>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</si>
  <si>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</si>
  <si>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</si>
  <si>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</si>
  <si>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</si>
  <si>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</si>
  <si>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</si>
  <si>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</si>
  <si>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</si>
  <si>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</si>
  <si>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</si>
  <si>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</si>
  <si>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</si>
  <si>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</si>
  <si>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</si>
  <si>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</si>
  <si>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</si>
  <si>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</si>
  <si>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</si>
  <si>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</si>
  <si>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</si>
  <si>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</si>
  <si>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</si>
  <si>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</si>
  <si>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</si>
  <si>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</si>
  <si>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</si>
  <si>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</si>
  <si>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</si>
  <si>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</si>
  <si>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</si>
  <si>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</si>
  <si>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</si>
  <si>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</si>
  <si>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</si>
  <si>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</si>
  <si>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</si>
  <si>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</si>
  <si>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</si>
  <si>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</si>
  <si>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</si>
  <si>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</si>
  <si>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</si>
  <si>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</si>
  <si>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</si>
  <si>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</si>
  <si>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</si>
  <si>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</si>
  <si>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</si>
  <si>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</si>
  <si>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</si>
  <si>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</si>
  <si>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</si>
  <si>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</si>
  <si>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</si>
  <si>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</si>
  <si>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</si>
  <si>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</si>
  <si>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</si>
  <si>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</si>
  <si>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</si>
  <si>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</si>
  <si>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</si>
  <si>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</si>
  <si>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</si>
  <si>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</si>
  <si>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</si>
  <si>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</si>
  <si>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</si>
  <si>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</si>
  <si>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</si>
  <si>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</si>
  <si>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</si>
  <si>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</si>
  <si>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</si>
  <si>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</si>
  <si>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</si>
  <si>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</si>
  <si>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</si>
  <si>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</si>
  <si>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</si>
  <si>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</si>
  <si>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</si>
  <si>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</si>
  <si>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</si>
  <si>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</si>
  <si>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</si>
  <si>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</si>
  <si>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</si>
  <si>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</si>
  <si>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</si>
  <si>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</si>
  <si>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</si>
  <si>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</si>
  <si>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</si>
  <si>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</si>
  <si>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</si>
  <si>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</si>
  <si>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</si>
  <si>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</si>
  <si>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</si>
  <si>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</si>
  <si>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</si>
  <si>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</si>
  <si>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</si>
  <si>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</si>
  <si>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</si>
  <si>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</si>
  <si>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</si>
  <si>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</si>
  <si>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</si>
  <si>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</si>
  <si>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</si>
  <si>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</si>
  <si>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</si>
  <si>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</si>
  <si>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</si>
  <si>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</si>
  <si>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</si>
  <si>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</si>
  <si>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</si>
  <si>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</si>
  <si>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</si>
  <si>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</si>
  <si>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</si>
  <si>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</si>
  <si>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</si>
  <si>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</si>
  <si>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</si>
  <si>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</si>
  <si>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</si>
  <si>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</si>
  <si>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</si>
  <si>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</si>
  <si>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</si>
  <si>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</si>
  <si>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</si>
  <si>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</si>
  <si>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</si>
  <si>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</si>
  <si>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</si>
  <si>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</si>
  <si>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</si>
  <si>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</si>
  <si>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</si>
  <si>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</si>
  <si>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</si>
  <si>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</si>
  <si>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</si>
  <si>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</si>
  <si>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</si>
  <si>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</si>
  <si>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</si>
  <si>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</si>
  <si>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</si>
  <si>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</si>
  <si>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</si>
  <si>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</si>
  <si>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</si>
  <si>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</si>
  <si>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</si>
  <si>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</si>
  <si>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</si>
  <si>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</si>
  <si>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</si>
  <si>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</si>
  <si>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</si>
  <si>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</si>
  <si>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</si>
  <si>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</si>
  <si>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</si>
  <si>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</si>
  <si>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</si>
  <si>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</si>
  <si>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</si>
  <si>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</si>
  <si>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</si>
  <si>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</si>
  <si>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</si>
  <si>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</si>
  <si>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</si>
  <si>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</si>
  <si>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</si>
  <si>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</si>
  <si>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</si>
  <si>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</si>
  <si>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</si>
  <si>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</si>
  <si>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</si>
  <si>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</si>
  <si>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</si>
  <si>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</si>
  <si>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</si>
  <si>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</si>
  <si>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</si>
  <si>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</si>
  <si>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</si>
  <si>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</si>
  <si>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</si>
  <si>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</si>
  <si>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</si>
  <si>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</si>
  <si>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</si>
  <si>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</si>
  <si>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</si>
  <si>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</si>
  <si>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</si>
  <si>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</si>
  <si>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</si>
  <si>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</si>
  <si>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</si>
  <si>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</si>
  <si>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</si>
  <si>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</si>
  <si>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</si>
  <si>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</si>
  <si>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</si>
  <si>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</si>
  <si>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</si>
  <si>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</si>
  <si>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</si>
  <si>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</si>
  <si>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</si>
  <si>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</si>
  <si>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</si>
  <si>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</si>
  <si>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</si>
  <si>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</si>
  <si>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</si>
  <si>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</si>
  <si>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</si>
  <si>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</si>
  <si>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</si>
  <si>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</si>
  <si>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</si>
  <si>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</si>
  <si>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</si>
  <si>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</si>
  <si>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</si>
  <si>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</si>
  <si>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</si>
  <si>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</si>
  <si>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</si>
  <si>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</si>
  <si>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</si>
  <si>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</si>
  <si>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</si>
  <si>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</si>
  <si>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</si>
  <si>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</si>
  <si>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</si>
  <si>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</si>
  <si>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</si>
  <si>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</si>
  <si>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</si>
  <si>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</si>
  <si>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</si>
  <si>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</si>
  <si>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</si>
  <si>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</si>
  <si>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</si>
  <si>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</si>
  <si>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</si>
  <si>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</si>
  <si>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</si>
  <si>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</si>
  <si>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</si>
  <si>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</si>
  <si>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</si>
  <si>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</si>
  <si>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</si>
  <si>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</si>
  <si>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</si>
  <si>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</si>
  <si>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</si>
  <si>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</si>
  <si>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</si>
  <si>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</si>
  <si>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</si>
  <si>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</si>
  <si>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</si>
  <si>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</si>
  <si>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</si>
  <si>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</si>
  <si>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</si>
  <si>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</si>
  <si>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</si>
  <si>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</si>
  <si>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</si>
  <si>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</si>
  <si>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</si>
  <si>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</si>
  <si>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</si>
  <si>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</si>
  <si>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</si>
  <si>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</si>
  <si>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</si>
  <si>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</si>
  <si>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</si>
  <si>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</si>
  <si>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</si>
  <si>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</si>
  <si>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</si>
  <si>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</si>
  <si>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</si>
  <si>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</si>
  <si>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</si>
  <si>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</si>
  <si>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</si>
  <si>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</si>
  <si>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</si>
  <si>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</si>
  <si>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</si>
  <si>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</si>
  <si>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</si>
  <si>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</si>
  <si>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</si>
  <si>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</si>
  <si>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</si>
  <si>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</si>
  <si>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</si>
  <si>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</si>
  <si>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</si>
  <si>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</si>
  <si>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</si>
  <si>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</si>
  <si>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</si>
  <si>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</si>
  <si>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</si>
  <si>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</si>
  <si>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</si>
  <si>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</si>
  <si>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</si>
  <si>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</si>
  <si>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</si>
  <si>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</si>
  <si>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</si>
  <si>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</si>
  <si>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</si>
  <si>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</si>
  <si>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</si>
  <si>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</si>
  <si>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</si>
  <si>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</si>
  <si>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</si>
  <si>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</si>
  <si>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</si>
  <si>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</si>
  <si>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</si>
  <si>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</si>
  <si>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</si>
  <si>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</si>
  <si>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</si>
  <si>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</si>
  <si>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</si>
  <si>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</si>
  <si>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</si>
  <si>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</si>
  <si>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</si>
  <si>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</si>
  <si>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</si>
  <si>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</si>
  <si>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</si>
  <si>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</si>
  <si>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</si>
  <si>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</si>
  <si>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</si>
  <si>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</si>
  <si>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</si>
  <si>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</si>
  <si>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</si>
  <si>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</si>
  <si>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</si>
  <si>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</si>
  <si>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</si>
  <si>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</si>
  <si>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</si>
  <si>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</si>
  <si>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</si>
  <si>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</si>
  <si>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</si>
  <si>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</si>
  <si>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</si>
  <si>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</si>
  <si>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</si>
  <si>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</si>
  <si>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</si>
  <si>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</si>
  <si>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</si>
  <si>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</si>
  <si>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</si>
  <si>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</si>
  <si>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</si>
  <si>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</si>
  <si>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</si>
  <si>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</si>
  <si>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</si>
  <si>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</si>
  <si>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</si>
  <si>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</si>
  <si>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</si>
  <si>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</si>
  <si>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</si>
  <si>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</si>
  <si>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</si>
  <si>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</si>
  <si>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</si>
  <si>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</si>
  <si>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</si>
  <si>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</si>
  <si>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</si>
  <si>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</si>
  <si>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</si>
  <si>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</si>
  <si>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</si>
  <si>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</si>
  <si>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</si>
  <si>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</si>
  <si>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</si>
  <si>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</si>
  <si>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</si>
  <si>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</si>
  <si>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</si>
  <si>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</si>
  <si>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</si>
  <si>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</si>
  <si>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</si>
  <si>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</si>
  <si>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</si>
  <si>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</si>
  <si>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</si>
  <si>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</si>
  <si>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</si>
  <si>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</si>
  <si>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</si>
  <si>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</si>
  <si>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</si>
  <si>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</si>
  <si>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</si>
  <si>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</si>
  <si>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</si>
  <si>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</si>
  <si>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</si>
  <si>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</si>
  <si>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</si>
  <si>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</si>
  <si>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</si>
  <si>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</si>
  <si>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</si>
  <si>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</si>
  <si>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</si>
  <si>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</si>
  <si>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</si>
  <si>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</si>
  <si>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</si>
  <si>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</si>
  <si>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</si>
  <si>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</si>
  <si>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</si>
  <si>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</si>
  <si>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</si>
  <si>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</si>
  <si>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</si>
  <si>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</si>
  <si>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</si>
  <si>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</si>
  <si>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</si>
  <si>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</si>
  <si>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</si>
  <si>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</si>
  <si>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</si>
  <si>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</si>
  <si>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</si>
  <si>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</si>
  <si>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</si>
  <si>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</si>
  <si>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</si>
  <si>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</si>
  <si>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</si>
  <si>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</si>
  <si>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</si>
  <si>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</si>
  <si>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</si>
  <si>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</si>
  <si>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</si>
  <si>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</si>
  <si>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</si>
  <si>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</si>
  <si>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</si>
  <si>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</si>
  <si>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</si>
  <si>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</si>
  <si>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</si>
  <si>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</si>
  <si>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</si>
  <si>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</si>
  <si>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</si>
  <si>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</si>
  <si>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</si>
  <si>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</si>
  <si>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</si>
  <si>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</si>
  <si>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</si>
  <si>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</si>
  <si>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</si>
  <si>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</si>
  <si>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</si>
  <si>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</si>
  <si>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</si>
  <si>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</si>
  <si>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</si>
  <si>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</si>
  <si>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</si>
  <si>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</si>
  <si>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</si>
  <si>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</si>
  <si>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</si>
  <si>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</si>
  <si>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</si>
  <si>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</si>
  <si>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</si>
  <si>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</si>
  <si>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</si>
  <si>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</si>
  <si>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</si>
  <si>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</si>
  <si>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</si>
  <si>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</si>
  <si>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</si>
  <si>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</si>
  <si>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</si>
  <si>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</si>
  <si>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</si>
  <si>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</si>
  <si>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</si>
  <si>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</si>
  <si>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</si>
  <si>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</si>
  <si>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</si>
  <si>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</si>
  <si>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</si>
  <si>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</si>
  <si>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</si>
  <si>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</si>
  <si>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</si>
  <si>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</si>
  <si>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</si>
  <si>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</si>
  <si>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</si>
  <si>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</si>
  <si>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</si>
  <si>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</si>
  <si>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</si>
  <si>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</si>
  <si>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</si>
  <si>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</si>
  <si>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</si>
  <si>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</si>
  <si>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</si>
  <si>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</si>
  <si>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</si>
  <si>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</si>
  <si>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</si>
  <si>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</si>
  <si>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</si>
  <si>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</si>
  <si>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</si>
  <si>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</si>
  <si>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</si>
  <si>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</si>
  <si>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</si>
  <si>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</si>
  <si>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</si>
  <si>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</si>
  <si>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</si>
  <si>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</si>
  <si>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</si>
  <si>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</si>
  <si>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</si>
  <si>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</si>
  <si>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</si>
  <si>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</si>
  <si>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</si>
  <si>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</si>
  <si>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</si>
  <si>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</si>
  <si>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</si>
  <si>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</si>
  <si>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</si>
  <si>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</si>
  <si>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</si>
  <si>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</si>
  <si>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</si>
  <si>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</si>
  <si>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</si>
  <si>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</si>
  <si>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</si>
  <si>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</si>
  <si>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</si>
  <si>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</si>
  <si>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</si>
  <si>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</si>
  <si>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</si>
  <si>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</si>
  <si>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</si>
  <si>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</si>
  <si>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</si>
  <si>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</si>
  <si>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</si>
  <si>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</si>
  <si>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</si>
  <si>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</si>
  <si>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</si>
  <si>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</si>
  <si>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</si>
  <si>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</si>
  <si>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</si>
  <si>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</si>
  <si>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</si>
  <si>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</si>
  <si>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</si>
  <si>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</si>
  <si>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</si>
  <si>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</si>
  <si>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</si>
  <si>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</si>
  <si>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</si>
  <si>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</si>
  <si>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</si>
  <si>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</si>
  <si>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</si>
  <si>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</si>
  <si>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</si>
  <si>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</si>
  <si>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</si>
  <si>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</si>
  <si>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</si>
  <si>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</si>
  <si>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</si>
  <si>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</si>
  <si>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</si>
  <si>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</si>
  <si>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</si>
  <si>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</si>
  <si>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</si>
  <si>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</si>
  <si>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</si>
  <si>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</si>
  <si>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</si>
  <si>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</si>
  <si>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</si>
  <si>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</si>
  <si>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</si>
  <si>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</si>
  <si>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</si>
  <si>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</si>
  <si>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</si>
  <si>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</si>
  <si>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</si>
  <si>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</si>
  <si>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</si>
  <si>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</si>
  <si>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</si>
  <si>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</si>
  <si>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</si>
  <si>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</si>
  <si>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</si>
  <si>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</si>
  <si>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</si>
  <si>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</si>
  <si>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</si>
  <si>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</si>
  <si>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</si>
  <si>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</si>
  <si>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</si>
  <si>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</si>
  <si>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</si>
  <si>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</si>
  <si>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</si>
  <si>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</si>
  <si>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</si>
  <si>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</si>
  <si>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</si>
  <si>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</si>
  <si>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</si>
  <si>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</si>
  <si>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</si>
  <si>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</si>
  <si>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</si>
  <si>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</si>
  <si>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</si>
  <si>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</si>
  <si>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</si>
  <si>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</si>
  <si>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</si>
  <si>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</si>
  <si>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</si>
  <si>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</si>
  <si>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</si>
  <si>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</si>
  <si>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</si>
  <si>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</si>
  <si>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</si>
  <si>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</si>
  <si>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</si>
  <si>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</si>
  <si>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</si>
  <si>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</si>
  <si>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</si>
  <si>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</si>
  <si>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</si>
  <si>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</si>
  <si>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</si>
  <si>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</si>
  <si>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</si>
  <si>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</si>
  <si>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</si>
  <si>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</si>
  <si>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</si>
  <si>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</si>
  <si>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</si>
  <si>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</si>
  <si>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</si>
  <si>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</si>
  <si>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</si>
  <si>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</si>
  <si>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</si>
  <si>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</si>
  <si>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</si>
  <si>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</si>
  <si>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</si>
  <si>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</si>
  <si>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</si>
  <si>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</si>
  <si>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</si>
  <si>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</si>
  <si>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</si>
  <si>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</si>
  <si>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</si>
  <si>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</si>
  <si>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</si>
  <si>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</si>
  <si>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</si>
  <si>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</si>
  <si>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</si>
  <si>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</si>
  <si>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</si>
  <si>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</si>
  <si>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</si>
  <si>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</si>
  <si>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</si>
  <si>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</si>
  <si>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</si>
  <si>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</si>
  <si>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</si>
  <si>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</si>
  <si>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</si>
  <si>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</si>
  <si>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</si>
  <si>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</si>
  <si>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</si>
  <si>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</si>
  <si>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</si>
  <si>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</si>
  <si>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</si>
  <si>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</si>
  <si>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</si>
  <si>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</si>
  <si>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</si>
  <si>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</si>
  <si>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</si>
  <si>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</si>
  <si>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</si>
  <si>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</si>
  <si>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</si>
  <si>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</si>
  <si>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</si>
  <si>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</si>
  <si>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</si>
  <si>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</si>
  <si>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</si>
  <si>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</si>
  <si>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</si>
  <si>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</si>
  <si>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</si>
  <si>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</si>
  <si>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</si>
  <si>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</si>
  <si>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</si>
  <si>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</si>
  <si>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</si>
  <si>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</si>
  <si>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</si>
  <si>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</si>
  <si>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</si>
  <si>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</si>
  <si>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</si>
  <si>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</si>
  <si>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</si>
  <si>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</si>
  <si>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</si>
  <si>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</si>
  <si>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</si>
  <si>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</si>
  <si>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</si>
  <si>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</si>
  <si>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</si>
  <si>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</si>
  <si>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</si>
  <si>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</si>
  <si>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</si>
  <si>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</si>
  <si>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</si>
  <si>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</si>
  <si>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</si>
  <si>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</si>
  <si>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</si>
  <si>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</si>
  <si>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</si>
  <si>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</si>
  <si>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</si>
  <si>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</si>
  <si>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</si>
  <si>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</si>
  <si>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</si>
  <si>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</si>
  <si>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</si>
  <si>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</si>
  <si>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</si>
  <si>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</si>
  <si>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</si>
  <si>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</si>
  <si>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</si>
  <si>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</si>
  <si>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</si>
  <si>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</si>
  <si>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</si>
  <si>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</si>
  <si>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</si>
  <si>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</si>
  <si>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</si>
  <si>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</si>
  <si>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</si>
  <si>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</si>
  <si>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</si>
  <si>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</si>
  <si>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</si>
  <si>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</si>
  <si>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</si>
  <si>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</si>
  <si>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</si>
  <si>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</si>
  <si>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</si>
  <si>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</si>
  <si>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</si>
  <si>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</si>
  <si>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</si>
  <si>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</si>
  <si>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</si>
  <si>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</si>
  <si>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</si>
  <si>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</si>
  <si>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</si>
  <si>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</si>
  <si>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</si>
  <si>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</si>
  <si>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</si>
  <si>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</si>
  <si>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</si>
  <si>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</si>
  <si>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</si>
  <si>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</si>
  <si>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</si>
  <si>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</si>
  <si>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</si>
  <si>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</si>
  <si>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</si>
  <si>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</si>
  <si>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</si>
  <si>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</si>
  <si>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</si>
  <si>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</si>
  <si>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</si>
  <si>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</si>
  <si>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</si>
  <si>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</si>
  <si>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</si>
  <si>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</si>
  <si>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</si>
  <si>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</si>
  <si>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</si>
  <si>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</si>
  <si>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</si>
  <si>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</si>
  <si>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</si>
  <si>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</si>
  <si>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</si>
  <si>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</si>
  <si>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</si>
  <si>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</si>
  <si>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</si>
  <si>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</si>
  <si>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</si>
  <si>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</si>
  <si>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</si>
  <si>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</si>
  <si>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</si>
  <si>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</si>
  <si>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</si>
  <si>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</si>
  <si>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</si>
  <si>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</si>
  <si>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</si>
  <si>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</si>
  <si>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</si>
  <si>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</si>
  <si>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</si>
  <si>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</si>
  <si>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</si>
  <si>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</si>
  <si>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</si>
  <si>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</si>
  <si>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</si>
  <si>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</si>
  <si>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</si>
  <si>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</si>
  <si>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</si>
  <si>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</si>
  <si>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</si>
  <si>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</si>
  <si>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</si>
  <si>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</si>
  <si>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</si>
  <si>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</si>
  <si>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</si>
  <si>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</si>
  <si>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</si>
  <si>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</si>
  <si>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</si>
  <si>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</si>
  <si>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</si>
  <si>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</si>
  <si>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</si>
  <si>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</si>
  <si>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</si>
  <si>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</si>
  <si>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</si>
  <si>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</si>
  <si>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</si>
  <si>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</si>
  <si>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</si>
  <si>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</si>
  <si>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</si>
  <si>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</si>
  <si>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</si>
  <si>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</si>
  <si>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</si>
  <si>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</si>
  <si>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</si>
  <si>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</si>
  <si>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</si>
  <si>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</si>
  <si>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</si>
  <si>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</si>
  <si>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</si>
  <si>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</si>
  <si>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</si>
  <si>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</si>
  <si>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</si>
  <si>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</si>
  <si>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</si>
  <si>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</si>
  <si>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</si>
  <si>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</si>
  <si>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</si>
  <si>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</si>
  <si>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</si>
  <si>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</si>
  <si>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</si>
  <si>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</si>
  <si>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</si>
  <si>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</si>
  <si>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</si>
  <si>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</si>
  <si>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</si>
  <si>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</si>
  <si>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</si>
  <si>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</si>
  <si>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</si>
  <si>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</si>
  <si>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</si>
  <si>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</si>
  <si>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</si>
  <si>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</si>
  <si>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</si>
  <si>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</si>
  <si>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</si>
  <si>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</si>
  <si>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</si>
  <si>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</si>
  <si>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</si>
  <si>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</si>
  <si>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</si>
  <si>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</si>
  <si>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</si>
  <si>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</si>
  <si>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</si>
  <si>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</si>
  <si>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</si>
  <si>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</si>
  <si>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</si>
  <si>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</si>
  <si>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</si>
  <si>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</si>
  <si>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</si>
  <si>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</si>
  <si>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</si>
  <si>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</si>
  <si>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</si>
  <si>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</si>
  <si>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</si>
  <si>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</si>
  <si>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</si>
  <si>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</si>
  <si>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</si>
  <si>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</si>
  <si>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</si>
  <si>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</si>
  <si>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</si>
  <si>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</si>
  <si>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</si>
  <si>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</si>
  <si>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</si>
  <si>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</si>
  <si>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</si>
  <si>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</si>
  <si>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</si>
  <si>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</si>
  <si>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</si>
  <si>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</si>
  <si>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</si>
  <si>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</si>
  <si>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</si>
  <si>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</si>
  <si>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</si>
  <si>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</si>
  <si>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</si>
  <si>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</si>
  <si>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</si>
  <si>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</si>
  <si>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</si>
  <si>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</si>
  <si>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</si>
  <si>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</si>
  <si>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</si>
  <si>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</si>
  <si>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</si>
  <si>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</si>
  <si>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</si>
  <si>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</si>
  <si>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</si>
  <si>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</si>
  <si>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</si>
  <si>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</si>
  <si>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</si>
  <si>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</si>
  <si>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</si>
  <si>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</si>
  <si>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</si>
  <si>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</si>
  <si>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</si>
  <si>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</si>
  <si>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</si>
  <si>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</si>
  <si>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</si>
  <si>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</si>
  <si>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</si>
  <si>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</si>
  <si>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</si>
  <si>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</si>
  <si>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</si>
  <si>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</si>
  <si>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</si>
  <si>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</si>
  <si>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</si>
  <si>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</si>
  <si>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</si>
  <si>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</si>
  <si>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</si>
  <si>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</si>
  <si>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</si>
  <si>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</si>
  <si>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</si>
  <si>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</si>
  <si>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</si>
  <si>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</si>
  <si>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</si>
  <si>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</si>
  <si>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</si>
  <si>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</si>
  <si>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</si>
  <si>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</si>
  <si>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</si>
  <si>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</si>
  <si>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</si>
  <si>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</si>
  <si>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</si>
  <si>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</si>
  <si>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</si>
  <si>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</si>
  <si>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</si>
  <si>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</si>
  <si>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</si>
  <si>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</si>
  <si>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</si>
  <si>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</si>
  <si>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</si>
  <si>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</si>
  <si>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</si>
  <si>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</si>
  <si>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</si>
  <si>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</si>
  <si>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</si>
  <si>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</si>
  <si>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</si>
  <si>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</si>
  <si>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</si>
  <si>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</si>
  <si>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</si>
  <si>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</si>
  <si>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</si>
  <si>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</si>
  <si>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</si>
  <si>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</si>
  <si>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</si>
  <si>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</si>
  <si>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</si>
  <si>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</si>
  <si>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</si>
  <si>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</si>
  <si>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</si>
  <si>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</si>
  <si>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</si>
  <si>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</si>
  <si>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</si>
  <si>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</si>
  <si>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</si>
  <si>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</si>
  <si>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</si>
  <si>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</si>
  <si>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</si>
  <si>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</si>
  <si>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</si>
  <si>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</si>
  <si>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</si>
  <si>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</si>
  <si>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</si>
  <si>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</si>
  <si>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</si>
  <si>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</si>
  <si>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</si>
  <si>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</si>
  <si>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</si>
  <si>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</si>
  <si>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</si>
  <si>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</si>
  <si>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</si>
  <si>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</si>
  <si>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</si>
  <si>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</si>
  <si>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</si>
  <si>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</si>
  <si>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</si>
  <si>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</si>
  <si>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</si>
  <si>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</si>
  <si>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</si>
  <si>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</si>
  <si>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</si>
  <si>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</si>
  <si>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</si>
  <si>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</si>
  <si>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</si>
  <si>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</si>
  <si>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</si>
  <si>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</si>
  <si>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</si>
  <si>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</si>
  <si>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</si>
  <si>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</si>
  <si>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</si>
  <si>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</si>
  <si>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</si>
  <si>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</si>
  <si>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</si>
  <si>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</si>
  <si>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</si>
  <si>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</si>
  <si>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</si>
  <si>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</si>
  <si>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</si>
  <si>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</si>
  <si>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</si>
  <si>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</si>
  <si>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</si>
  <si>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</si>
  <si>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</si>
  <si>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</si>
  <si>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</si>
  <si>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</si>
  <si>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</si>
  <si>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</si>
  <si>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</si>
  <si>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</si>
  <si>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</si>
  <si>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</si>
  <si>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</si>
  <si>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</si>
  <si>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</si>
  <si>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</si>
  <si>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</si>
  <si>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</si>
  <si>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</si>
  <si>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</si>
  <si>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</si>
  <si>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</si>
  <si>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</si>
  <si>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</si>
  <si>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</si>
  <si>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</si>
  <si>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</si>
  <si>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</si>
  <si>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</si>
  <si>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</si>
  <si>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</si>
  <si>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</si>
  <si>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</si>
  <si>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</si>
  <si>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</si>
  <si>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</si>
  <si>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</si>
  <si>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</si>
  <si>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</si>
  <si>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</si>
  <si>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</si>
  <si>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</si>
  <si>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</si>
  <si>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</si>
  <si>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</si>
  <si>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</si>
  <si>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</si>
  <si>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</si>
  <si>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</si>
  <si>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</si>
  <si>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</si>
  <si>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</si>
  <si>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</si>
  <si>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</si>
  <si>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</si>
  <si>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</si>
  <si>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</si>
  <si>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</si>
  <si>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</si>
  <si>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</si>
  <si>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</si>
  <si>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</si>
  <si>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</si>
  <si>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</si>
  <si>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</si>
  <si>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</si>
  <si>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</si>
  <si>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</si>
  <si>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</si>
  <si>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</si>
  <si>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</si>
  <si>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</si>
  <si>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</si>
  <si>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</si>
  <si>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</si>
  <si>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</si>
  <si>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</si>
  <si>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</si>
  <si>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</si>
  <si>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</si>
  <si>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</si>
  <si>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</si>
  <si>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</si>
  <si>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</si>
  <si>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</si>
  <si>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</si>
  <si>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</si>
  <si>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</si>
  <si>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</si>
  <si>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</si>
  <si>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</si>
  <si>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</si>
  <si>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</si>
  <si>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</si>
  <si>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</si>
  <si>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</si>
  <si>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</si>
  <si>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</si>
  <si>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</si>
  <si>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</si>
  <si>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</si>
  <si>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</si>
  <si>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</si>
  <si>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</si>
  <si>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</si>
  <si>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</si>
  <si>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</si>
  <si>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</si>
  <si>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</si>
  <si>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</si>
  <si>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</si>
  <si>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</si>
  <si>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</si>
  <si>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</si>
  <si>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</si>
  <si>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</si>
  <si>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</si>
  <si>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</si>
  <si>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</si>
  <si>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</si>
  <si>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</si>
  <si>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</si>
  <si>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</si>
  <si>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</si>
  <si>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</si>
  <si>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</si>
  <si>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</si>
  <si>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</si>
  <si>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</si>
  <si>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</si>
  <si>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</si>
  <si>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</si>
  <si>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</si>
  <si>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</si>
  <si>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</si>
  <si>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</si>
  <si>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</si>
  <si>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</si>
  <si>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</si>
  <si>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</si>
  <si>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</si>
  <si>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</si>
  <si>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</si>
  <si>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</si>
  <si>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</si>
  <si>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</si>
  <si>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</si>
  <si>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</si>
  <si>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</si>
  <si>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</si>
  <si>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</si>
  <si>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</si>
  <si>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</si>
  <si>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</si>
  <si>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</si>
  <si>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</si>
  <si>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</si>
  <si>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</si>
  <si>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</si>
  <si>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</si>
  <si>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</si>
  <si>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</si>
  <si>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</si>
  <si>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</si>
  <si>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</si>
  <si>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</si>
  <si>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</si>
  <si>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</si>
  <si>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</si>
  <si>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</si>
  <si>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</si>
  <si>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</si>
  <si>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</si>
  <si>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</si>
  <si>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</si>
  <si>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</si>
  <si>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</si>
  <si>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</si>
  <si>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</si>
  <si>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</si>
  <si>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</si>
  <si>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</si>
  <si>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</si>
  <si>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</si>
  <si>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</si>
  <si>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</si>
  <si>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</si>
  <si>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</si>
  <si>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</si>
  <si>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</si>
  <si>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</si>
  <si>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</si>
  <si>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</si>
  <si>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</si>
  <si>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</si>
  <si>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</si>
  <si>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</si>
  <si>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</si>
  <si>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</si>
  <si>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</si>
  <si>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</si>
  <si>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</si>
  <si>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</si>
  <si>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</si>
  <si>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</si>
  <si>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</si>
  <si>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</si>
  <si>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</si>
  <si>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</si>
  <si>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</si>
  <si>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</si>
  <si>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</si>
  <si>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</si>
  <si>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</si>
  <si>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</si>
  <si>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</si>
  <si>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</si>
  <si>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</si>
  <si>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</si>
  <si>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</si>
  <si>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</si>
  <si>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</si>
  <si>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</si>
  <si>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</si>
  <si>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</si>
  <si>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</si>
  <si>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</si>
  <si>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</si>
  <si>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</si>
  <si>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</si>
  <si>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</si>
  <si>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</si>
  <si>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</si>
  <si>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</si>
  <si>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</si>
  <si>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</si>
  <si>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</si>
  <si>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</si>
  <si>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</si>
  <si>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</si>
  <si>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</si>
  <si>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</si>
  <si>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</si>
  <si>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</si>
  <si>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</si>
  <si>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</si>
  <si>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</si>
  <si>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</si>
  <si>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</si>
  <si>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</si>
  <si>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</si>
  <si>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</si>
  <si>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</si>
  <si>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</si>
  <si>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</si>
  <si>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</si>
  <si>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</si>
  <si>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</si>
  <si>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</si>
  <si>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</si>
  <si>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</si>
  <si>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</si>
  <si>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</si>
  <si>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</si>
  <si>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</si>
  <si>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</si>
  <si>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</si>
  <si>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</si>
  <si>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</si>
  <si>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</si>
  <si>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</si>
  <si>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</si>
  <si>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</si>
  <si>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</si>
  <si>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</si>
  <si>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</si>
  <si>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</si>
  <si>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</si>
  <si>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</si>
  <si>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</si>
  <si>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</si>
  <si>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</si>
  <si>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</si>
  <si>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</si>
  <si>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</si>
  <si>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</si>
  <si>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</si>
  <si>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</si>
  <si>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</si>
  <si>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</si>
  <si>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</si>
  <si>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</si>
  <si>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</si>
  <si>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</si>
  <si>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</si>
  <si>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</si>
  <si>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</si>
  <si>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</si>
  <si>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</si>
  <si>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</si>
  <si>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</si>
  <si>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</si>
  <si>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</si>
  <si>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</si>
  <si>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</si>
  <si>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</si>
  <si>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</si>
  <si>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</si>
  <si>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</si>
  <si>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</si>
  <si>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</si>
  <si>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</si>
  <si>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</si>
  <si>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</si>
  <si>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</si>
  <si>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</si>
  <si>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</si>
  <si>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</si>
  <si>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</si>
  <si>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</si>
  <si>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</si>
  <si>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</si>
  <si>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</si>
  <si>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</si>
  <si>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</si>
  <si>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</si>
  <si>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</si>
  <si>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</si>
  <si>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</si>
  <si>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</si>
  <si>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</si>
  <si>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</si>
  <si>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</si>
  <si>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</si>
  <si>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</si>
  <si>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</si>
  <si>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</si>
  <si>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</si>
  <si>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</si>
  <si>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</si>
  <si>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</si>
  <si>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</si>
  <si>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</si>
  <si>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</si>
  <si>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</si>
  <si>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</si>
  <si>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</si>
  <si>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</si>
  <si>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</si>
  <si>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</si>
  <si>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</si>
  <si>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</si>
  <si>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</si>
  <si>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</si>
  <si>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</si>
  <si>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</si>
  <si>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</si>
  <si>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</si>
  <si>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</si>
  <si>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</si>
  <si>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</si>
  <si>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</si>
  <si>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</si>
  <si>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</si>
  <si>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</si>
  <si>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</si>
  <si>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</si>
  <si>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</si>
  <si>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</si>
  <si>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</si>
  <si>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</si>
  <si>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</si>
  <si>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</si>
  <si>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</si>
  <si>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</si>
  <si>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</si>
  <si>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</si>
  <si>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</si>
  <si>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</si>
  <si>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</si>
  <si>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</si>
  <si>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</si>
  <si>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</si>
  <si>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</si>
  <si>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</si>
  <si>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</si>
  <si>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</si>
  <si>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</si>
  <si>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</si>
  <si>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</si>
  <si>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</si>
  <si>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</si>
  <si>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</si>
  <si>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</si>
  <si>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</si>
  <si>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</si>
  <si>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</si>
  <si>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</si>
  <si>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</si>
  <si>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</si>
  <si>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</si>
  <si>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</si>
  <si>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</si>
  <si>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</si>
  <si>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</si>
  <si>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</si>
  <si>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</si>
  <si>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</si>
  <si>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</si>
  <si>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</si>
  <si>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</si>
  <si>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</si>
  <si>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</si>
  <si>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</si>
  <si>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</si>
  <si>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</si>
  <si>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</si>
  <si>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</si>
  <si>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</si>
  <si>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</si>
  <si>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</si>
  <si>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</si>
  <si>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</si>
  <si>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</si>
  <si>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</si>
  <si>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</si>
  <si>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</si>
  <si>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</si>
  <si>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</si>
  <si>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</si>
  <si>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</si>
  <si>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</si>
  <si>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</si>
  <si>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</si>
  <si>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</si>
  <si>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</si>
  <si>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</si>
  <si>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</si>
  <si>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</si>
  <si>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</si>
  <si>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</si>
  <si>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</si>
  <si>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</si>
  <si>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</si>
  <si>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</si>
  <si>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</si>
  <si>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</si>
  <si>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</si>
  <si>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</si>
  <si>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</si>
  <si>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</si>
  <si>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</si>
  <si>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</si>
  <si>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</si>
  <si>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</si>
  <si>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</si>
  <si>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</si>
  <si>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</si>
  <si>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</si>
  <si>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</si>
  <si>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</si>
  <si>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</si>
  <si>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</si>
  <si>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</si>
  <si>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</si>
  <si>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</si>
  <si>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</si>
  <si>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</si>
  <si>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</si>
  <si>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</si>
  <si>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</si>
  <si>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</si>
  <si>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</si>
  <si>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</si>
  <si>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</si>
  <si>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</si>
  <si>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</si>
  <si>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</si>
  <si>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</si>
  <si>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</si>
  <si>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</si>
  <si>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</si>
  <si>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</si>
  <si>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</si>
  <si>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</si>
  <si>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</si>
  <si>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</si>
  <si>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</si>
  <si>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</si>
  <si>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</si>
  <si>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</si>
  <si>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</si>
  <si>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</si>
  <si>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</si>
  <si>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</si>
  <si>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</si>
  <si>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</si>
  <si>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</si>
  <si>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</si>
  <si>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</si>
  <si>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</si>
  <si>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</si>
  <si>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</si>
  <si>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</si>
  <si>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</si>
  <si>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</si>
  <si>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</si>
  <si>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</si>
  <si>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</si>
  <si>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</si>
  <si>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</si>
  <si>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</si>
  <si>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</si>
  <si>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</si>
  <si>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</si>
  <si>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</si>
  <si>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</si>
  <si>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</si>
  <si>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</si>
  <si>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</si>
  <si>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</si>
  <si>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</si>
  <si>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</si>
  <si>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</si>
  <si>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</si>
  <si>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</si>
  <si>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</si>
  <si>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</si>
  <si>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</si>
  <si>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</si>
  <si>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</si>
  <si>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</si>
  <si>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</si>
  <si>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</si>
  <si>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</si>
  <si>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</si>
  <si>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</si>
  <si>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</si>
  <si>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</si>
  <si>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</si>
  <si>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</si>
  <si>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</si>
  <si>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</si>
  <si>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</si>
  <si>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</si>
  <si>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</si>
  <si>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</si>
  <si>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</si>
  <si>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</si>
  <si>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</si>
  <si>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</si>
  <si>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</si>
  <si>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</si>
  <si>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</si>
  <si>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</si>
  <si>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</si>
  <si>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</si>
  <si>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</si>
  <si>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</si>
  <si>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</si>
  <si>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</si>
  <si>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</si>
  <si>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</si>
  <si>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</si>
  <si>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</si>
  <si>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</si>
  <si>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</si>
  <si>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</si>
  <si>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</si>
  <si>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</si>
  <si>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</si>
  <si>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</si>
  <si>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</si>
  <si>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</si>
  <si>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</si>
  <si>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</si>
  <si>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</si>
  <si>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</si>
  <si>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</si>
  <si>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</si>
  <si>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</si>
  <si>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</si>
  <si>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</si>
  <si>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</si>
  <si>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</si>
  <si>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</si>
  <si>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</si>
  <si>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</si>
  <si>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</si>
  <si>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</si>
  <si>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</si>
  <si>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</si>
  <si>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</si>
  <si>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</si>
  <si>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</si>
  <si>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</si>
  <si>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</si>
  <si>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</si>
  <si>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</si>
  <si>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</si>
  <si>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</si>
  <si>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</si>
  <si>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</si>
  <si>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</si>
  <si>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</si>
  <si>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</si>
  <si>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</si>
  <si>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</si>
  <si>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</si>
  <si>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</si>
  <si>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</si>
  <si>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</si>
  <si>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</si>
  <si>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</si>
  <si>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</si>
  <si>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</si>
  <si>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</si>
  <si>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</si>
  <si>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</si>
  <si>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</si>
  <si>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</si>
  <si>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</si>
  <si>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</si>
  <si>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</si>
  <si>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</si>
  <si>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</si>
  <si>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</si>
  <si>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</si>
  <si>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</si>
  <si>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</si>
  <si>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</si>
  <si>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</si>
  <si>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</si>
  <si>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</si>
  <si>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</si>
  <si>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</si>
  <si>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</si>
  <si>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</si>
  <si>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</si>
  <si>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</si>
  <si>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</si>
  <si>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</si>
  <si>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</si>
  <si>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</si>
  <si>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</si>
  <si>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</si>
  <si>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</si>
  <si>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</si>
  <si>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</si>
  <si>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</si>
  <si>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</si>
  <si>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</si>
  <si>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</si>
  <si>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</si>
  <si>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</si>
  <si>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</si>
  <si>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</si>
  <si>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</si>
  <si>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</si>
  <si>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</si>
  <si>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</si>
  <si>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</si>
  <si>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</si>
  <si>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</si>
  <si>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</si>
  <si>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</si>
  <si>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</si>
  <si>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</si>
  <si>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</si>
  <si>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</si>
  <si>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</si>
  <si>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</si>
  <si>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</si>
  <si>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</si>
  <si>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</si>
  <si>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</si>
  <si>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</si>
  <si>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</si>
  <si>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</si>
  <si>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</si>
  <si>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</si>
  <si>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</si>
  <si>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</si>
  <si>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</si>
  <si>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</si>
  <si>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</si>
  <si>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</si>
  <si>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</si>
  <si>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</si>
  <si>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</si>
  <si>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</si>
  <si>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</si>
  <si>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</si>
  <si>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</si>
  <si>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</si>
  <si>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</si>
  <si>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</si>
  <si>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</si>
  <si>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</si>
  <si>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</si>
  <si>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</si>
  <si>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</si>
  <si>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</si>
  <si>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</si>
  <si>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</si>
  <si>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</si>
  <si>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</si>
  <si>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</si>
  <si>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</si>
  <si>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</si>
  <si>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</si>
  <si>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</si>
  <si>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</si>
  <si>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</si>
  <si>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</si>
  <si>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</si>
  <si>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</si>
  <si>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</si>
  <si>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</si>
  <si>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</si>
  <si>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</si>
  <si>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</si>
  <si>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</si>
  <si>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</si>
  <si>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</si>
  <si>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</si>
  <si>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</si>
  <si>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</si>
  <si>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</si>
  <si>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</si>
  <si>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</si>
  <si>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</si>
  <si>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</si>
  <si>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</si>
  <si>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</si>
  <si>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</si>
  <si>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</si>
  <si>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</si>
  <si>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</si>
  <si>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</si>
  <si>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</si>
  <si>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</si>
  <si>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</si>
  <si>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</si>
  <si>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</si>
  <si>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</si>
  <si>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</si>
  <si>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</si>
  <si>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</si>
  <si>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</si>
  <si>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</si>
  <si>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</si>
  <si>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</si>
  <si>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</si>
  <si>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</si>
  <si>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</si>
  <si>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</si>
  <si>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</si>
  <si>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</si>
  <si>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</si>
  <si>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</si>
  <si>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</si>
  <si>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</si>
  <si>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</si>
  <si>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</si>
  <si>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</si>
  <si>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</si>
  <si>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</si>
  <si>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</si>
  <si>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</si>
  <si>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</si>
  <si>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</si>
  <si>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</si>
  <si>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</si>
  <si>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</si>
  <si>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</si>
  <si>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</si>
  <si>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</si>
  <si>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</si>
  <si>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</si>
  <si>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</si>
  <si>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</si>
  <si>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</si>
  <si>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</si>
  <si>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</si>
  <si>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</si>
  <si>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</si>
  <si>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</si>
  <si>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</si>
  <si>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</si>
  <si>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</si>
  <si>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</si>
  <si>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</si>
  <si>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</si>
  <si>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</si>
  <si>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</si>
  <si>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</si>
  <si>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</si>
  <si>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</si>
  <si>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</si>
  <si>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</si>
  <si>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</si>
  <si>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</si>
  <si>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</si>
  <si>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</si>
  <si>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</si>
  <si>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</si>
  <si>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</si>
  <si>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</si>
  <si>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</si>
  <si>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</si>
  <si>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</si>
  <si>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</si>
  <si>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</si>
  <si>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</si>
  <si>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</si>
  <si>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</si>
  <si>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</si>
  <si>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</si>
  <si>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</si>
  <si>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</si>
  <si>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</si>
  <si>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</si>
  <si>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</si>
  <si>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</si>
  <si>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</si>
  <si>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</si>
  <si>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</si>
  <si>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</si>
  <si>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</si>
  <si>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</si>
  <si>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</si>
  <si>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</si>
  <si>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</si>
  <si>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</si>
  <si>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</si>
  <si>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</si>
  <si>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</si>
  <si>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</si>
  <si>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</si>
  <si>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</si>
  <si>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</si>
  <si>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</si>
  <si>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</si>
  <si>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</si>
  <si>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</si>
  <si>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</si>
  <si>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</si>
  <si>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</si>
  <si>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</si>
  <si>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</si>
  <si>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</si>
  <si>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</si>
  <si>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</si>
  <si>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</si>
  <si>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</si>
  <si>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</si>
  <si>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</si>
  <si>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</si>
  <si>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</si>
  <si>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</si>
  <si>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</si>
  <si>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</si>
  <si>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</si>
  <si>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</si>
  <si>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</si>
  <si>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</si>
  <si>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</si>
  <si>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</si>
  <si>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</si>
  <si>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</si>
  <si>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</si>
  <si>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</si>
  <si>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</si>
  <si>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</si>
  <si>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</si>
  <si>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</si>
  <si>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</si>
  <si>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</si>
  <si>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</si>
  <si>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</si>
  <si>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</si>
  <si>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</si>
  <si>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</si>
  <si>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</si>
  <si>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</si>
  <si>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</si>
  <si>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</si>
  <si>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</si>
  <si>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</si>
  <si>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</si>
  <si>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</si>
  <si>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</si>
  <si>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</si>
  <si>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</si>
  <si>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</si>
  <si>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</si>
  <si>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</si>
  <si>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</si>
  <si>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</si>
  <si>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</si>
  <si>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</si>
  <si>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</si>
  <si>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</si>
  <si>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</si>
  <si>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</si>
  <si>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</si>
  <si>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</si>
  <si>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</si>
  <si>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</si>
  <si>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</si>
  <si>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</si>
  <si>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</si>
  <si>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</si>
  <si>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</si>
  <si>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</si>
  <si>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</si>
  <si>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</si>
  <si>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</si>
  <si>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</si>
  <si>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</si>
  <si>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</si>
  <si>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</si>
  <si>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</si>
  <si>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</si>
  <si>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</si>
  <si>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</si>
  <si>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</si>
  <si>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</si>
  <si>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</si>
  <si>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</si>
  <si>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</si>
  <si>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</si>
  <si>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</si>
  <si>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</si>
  <si>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</si>
  <si>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</si>
  <si>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</si>
  <si>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</si>
  <si>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</si>
  <si>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</si>
  <si>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</si>
  <si>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</si>
  <si>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</si>
  <si>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</si>
  <si>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</si>
  <si>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</si>
  <si>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</si>
  <si>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</si>
  <si>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</si>
  <si>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</si>
  <si>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</si>
  <si>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</si>
  <si>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</si>
  <si>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</si>
  <si>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</si>
  <si>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</si>
  <si>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</si>
  <si>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</si>
  <si>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</si>
  <si>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</si>
  <si>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</si>
  <si>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</si>
  <si>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</si>
  <si>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</si>
  <si>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</si>
  <si>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</si>
  <si>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</si>
  <si>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</si>
  <si>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</si>
  <si>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</si>
  <si>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</si>
  <si>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</si>
  <si>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</si>
  <si>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</si>
  <si>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</si>
  <si>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</si>
  <si>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</si>
  <si>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</si>
  <si>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</si>
  <si>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</si>
  <si>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</si>
  <si>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</si>
  <si>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</si>
  <si>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</si>
  <si>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</si>
  <si>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</si>
  <si>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</si>
  <si>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</si>
  <si>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</si>
  <si>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</si>
  <si>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</si>
  <si>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</si>
  <si>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</si>
  <si>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</si>
  <si>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</si>
  <si>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</si>
  <si>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</si>
  <si>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</si>
  <si>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</si>
  <si>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</si>
  <si>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</si>
  <si>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</si>
  <si>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</si>
  <si>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</si>
  <si>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</si>
  <si>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</si>
  <si>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</si>
  <si>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</si>
  <si>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</si>
  <si>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</si>
  <si>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</si>
  <si>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</si>
  <si>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</si>
  <si>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</si>
  <si>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</si>
  <si>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</si>
  <si>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</si>
  <si>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</si>
  <si>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</si>
  <si>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</si>
  <si>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</si>
  <si>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</si>
  <si>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</si>
  <si>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</si>
  <si>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</si>
  <si>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</si>
  <si>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</si>
  <si>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</si>
  <si>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</si>
  <si>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</si>
  <si>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</si>
  <si>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</si>
  <si>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</si>
  <si>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</si>
  <si>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</si>
  <si>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</si>
  <si>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</si>
  <si>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</si>
  <si>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</si>
  <si>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</si>
  <si>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</si>
  <si>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</si>
  <si>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</si>
  <si>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</si>
  <si>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</si>
  <si>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</si>
  <si>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</si>
  <si>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</si>
  <si>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</si>
  <si>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</si>
  <si>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</si>
  <si>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</si>
  <si>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</si>
  <si>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</si>
  <si>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</si>
  <si>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</si>
  <si>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</si>
  <si>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</si>
  <si>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</si>
  <si>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</si>
  <si>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</si>
  <si>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</si>
  <si>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</si>
  <si>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</si>
  <si>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</si>
  <si>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</si>
  <si>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</si>
  <si>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</si>
  <si>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</si>
  <si>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</si>
  <si>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</si>
  <si>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</si>
  <si>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</si>
  <si>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</si>
  <si>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</si>
  <si>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</si>
  <si>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</si>
  <si>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</si>
  <si>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</si>
  <si>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</si>
  <si>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</si>
  <si>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</si>
  <si>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</si>
  <si>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</si>
  <si>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</si>
  <si>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</si>
  <si>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</si>
  <si>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</si>
  <si>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</si>
  <si>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</si>
  <si>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</si>
  <si>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</si>
  <si>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</si>
  <si>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</si>
  <si>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</si>
  <si>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</si>
  <si>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</si>
  <si>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</si>
  <si>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</si>
  <si>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</si>
  <si>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</si>
  <si>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</si>
  <si>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</si>
  <si>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</si>
  <si>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</si>
  <si>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</si>
  <si>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</si>
  <si>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</si>
  <si>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</si>
  <si>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</si>
  <si>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</si>
  <si>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</si>
  <si>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</si>
  <si>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</si>
  <si>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</si>
  <si>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</si>
  <si>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</si>
  <si>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</si>
  <si>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</si>
  <si>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</si>
  <si>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</si>
  <si>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</si>
  <si>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</si>
  <si>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</si>
  <si>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</si>
  <si>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</si>
  <si>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</si>
  <si>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</si>
  <si>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</si>
  <si>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</si>
  <si>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</si>
  <si>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</si>
  <si>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</si>
  <si>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</si>
  <si>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</si>
  <si>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</si>
  <si>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</si>
  <si>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</si>
  <si>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</si>
  <si>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</si>
  <si>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</si>
  <si>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</si>
  <si>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</si>
  <si>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</si>
  <si>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</si>
  <si>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</si>
  <si>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</si>
  <si>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</si>
  <si>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</si>
  <si>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</si>
  <si>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</si>
  <si>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</si>
  <si>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</si>
  <si>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</si>
  <si>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</si>
  <si>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</si>
  <si>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</si>
  <si>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</si>
  <si>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</si>
  <si>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</si>
  <si>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</si>
  <si>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</si>
  <si>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</si>
  <si>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</si>
  <si>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</si>
  <si>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</si>
  <si>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</si>
  <si>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</si>
  <si>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</si>
  <si>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</si>
  <si>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</si>
  <si>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</si>
  <si>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</si>
  <si>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</si>
  <si>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</si>
  <si>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</si>
  <si>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</si>
  <si>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</si>
  <si>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</si>
  <si>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</si>
  <si>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</si>
  <si>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</si>
  <si>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</si>
  <si>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</si>
  <si>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</si>
  <si>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</si>
  <si>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</si>
  <si>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</si>
  <si>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</si>
  <si>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</si>
  <si>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</si>
  <si>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</si>
  <si>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</si>
  <si>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</si>
  <si>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</si>
  <si>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</si>
  <si>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</si>
  <si>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</si>
  <si>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</si>
  <si>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</si>
  <si>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</si>
  <si>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</si>
  <si>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</si>
  <si>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</si>
  <si>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</si>
  <si>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</si>
  <si>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</si>
  <si>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</si>
  <si>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</si>
  <si>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</si>
  <si>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</si>
  <si>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</si>
  <si>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</si>
  <si>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</si>
  <si>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</si>
  <si>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</si>
  <si>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</si>
  <si>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</si>
  <si>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</si>
  <si>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</si>
  <si>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</si>
  <si>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</si>
  <si>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</si>
  <si>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</si>
  <si>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</si>
  <si>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</si>
  <si>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</si>
  <si>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</si>
  <si>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</si>
  <si>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</si>
  <si>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</si>
  <si>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</si>
  <si>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</si>
  <si>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</si>
  <si>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</si>
  <si>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</si>
  <si>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</si>
  <si>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</si>
  <si>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</si>
  <si>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</si>
  <si>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</si>
  <si>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</si>
  <si>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</si>
  <si>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</si>
  <si>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</si>
  <si>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</si>
  <si>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</si>
  <si>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</si>
  <si>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</si>
  <si>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</si>
  <si>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</si>
  <si>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</si>
  <si>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</si>
  <si>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</si>
  <si>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</si>
  <si>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</si>
  <si>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</si>
  <si>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</si>
  <si>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</si>
  <si>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</si>
  <si>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</si>
  <si>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</si>
  <si>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</si>
  <si>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</si>
  <si>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</si>
  <si>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</si>
  <si>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</si>
  <si>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</si>
  <si>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</si>
  <si>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</si>
  <si>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</si>
  <si>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</si>
  <si>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</si>
  <si>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</si>
  <si>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</si>
  <si>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</si>
  <si>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</si>
  <si>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</si>
  <si>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</si>
  <si>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</si>
  <si>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</si>
  <si>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</si>
  <si>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</si>
  <si>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</si>
  <si>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</si>
  <si>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</si>
  <si>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</si>
  <si>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</si>
  <si>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</si>
  <si>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</si>
  <si>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</si>
  <si>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</si>
  <si>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</si>
  <si>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</si>
  <si>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</si>
  <si>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</si>
  <si>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</si>
  <si>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</si>
  <si>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</si>
  <si>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</si>
  <si>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</si>
  <si>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</si>
  <si>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</si>
  <si>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</si>
  <si>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</si>
  <si>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</si>
  <si>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</si>
  <si>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</si>
  <si>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</si>
  <si>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</si>
  <si>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</si>
  <si>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</si>
  <si>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</si>
  <si>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</si>
  <si>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</si>
  <si>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</si>
  <si>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</si>
  <si>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</si>
  <si>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</si>
  <si>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</si>
  <si>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</si>
  <si>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</si>
  <si>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</si>
  <si>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</si>
  <si>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</si>
  <si>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</si>
  <si>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</si>
  <si>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</si>
  <si>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</si>
  <si>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</si>
  <si>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</si>
  <si>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</si>
  <si>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</si>
  <si>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</si>
  <si>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</si>
  <si>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</si>
  <si>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</si>
  <si>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</si>
  <si>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</si>
  <si>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</si>
  <si>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</si>
  <si>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</si>
  <si>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</si>
  <si>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</si>
  <si>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</si>
  <si>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</si>
  <si>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</si>
  <si>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</si>
  <si>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</si>
  <si>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</si>
  <si>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</si>
  <si>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</si>
  <si>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</si>
  <si>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</si>
  <si>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</si>
  <si>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</si>
  <si>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</si>
  <si>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</si>
  <si>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</si>
  <si>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</si>
  <si>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</si>
  <si>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</si>
  <si>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</si>
  <si>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</si>
  <si>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</si>
  <si>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</si>
  <si>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</si>
  <si>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</si>
  <si>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</si>
  <si>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</si>
  <si>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</si>
  <si>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</si>
  <si>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</si>
  <si>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</si>
  <si>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</si>
  <si>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</si>
  <si>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</si>
  <si>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</si>
  <si>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</si>
  <si>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</si>
  <si>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</si>
  <si>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</si>
  <si>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</si>
  <si>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</si>
  <si>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</si>
  <si>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</si>
  <si>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</si>
  <si>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</si>
  <si>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</si>
  <si>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</si>
  <si>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</si>
  <si>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</si>
  <si>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</si>
  <si>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</si>
  <si>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</si>
  <si>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</si>
  <si>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</si>
  <si>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</si>
  <si>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</si>
  <si>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</si>
  <si>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</si>
  <si>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</si>
  <si>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</si>
  <si>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</si>
  <si>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</si>
  <si>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</si>
  <si>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</si>
  <si>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</si>
  <si>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</si>
  <si>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</si>
  <si>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</si>
  <si>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</si>
  <si>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</si>
  <si>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</si>
  <si>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</si>
  <si>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</si>
  <si>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</si>
  <si>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</si>
  <si>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</si>
  <si>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</si>
  <si>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</si>
  <si>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</si>
  <si>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</si>
  <si>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</si>
  <si>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</si>
  <si>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</si>
  <si>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</si>
  <si>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</si>
  <si>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</si>
  <si>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</si>
  <si>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</si>
  <si>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</si>
  <si>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</si>
  <si>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</si>
  <si>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</si>
  <si>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</si>
  <si>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</si>
  <si>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</si>
  <si>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</si>
  <si>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</si>
  <si>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</si>
  <si>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</si>
  <si>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</si>
  <si>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</si>
  <si>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</si>
  <si>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</si>
  <si>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</si>
  <si>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</si>
  <si>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</si>
  <si>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</si>
  <si>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</si>
  <si>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</si>
  <si>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</si>
  <si>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</si>
  <si>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</si>
  <si>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</si>
  <si>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</si>
  <si>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</si>
  <si>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</si>
  <si>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</si>
  <si>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</si>
  <si>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</si>
  <si>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</si>
  <si>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</si>
  <si>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</si>
  <si>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</si>
  <si>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</si>
  <si>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</si>
  <si>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</si>
  <si>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</si>
  <si>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</si>
  <si>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</si>
  <si>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</si>
  <si>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</si>
  <si>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</si>
  <si>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</si>
  <si>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</si>
  <si>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</si>
  <si>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</si>
  <si>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</si>
  <si>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</si>
  <si>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</si>
  <si>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</si>
  <si>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</si>
  <si>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</si>
  <si>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</si>
  <si>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</si>
  <si>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</si>
  <si>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</si>
  <si>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</si>
  <si>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</si>
  <si>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</si>
  <si>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</si>
  <si>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</si>
  <si>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</si>
  <si>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</si>
  <si>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</si>
  <si>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</si>
  <si>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</si>
  <si>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</si>
  <si>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</si>
  <si>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</si>
  <si>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</si>
  <si>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</si>
  <si>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</si>
  <si>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</si>
  <si>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</si>
  <si>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</si>
  <si>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</si>
  <si>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</si>
  <si>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</si>
  <si>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</si>
  <si>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</si>
  <si>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</si>
  <si>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</si>
  <si>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</si>
  <si>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</si>
  <si>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</si>
  <si>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</si>
  <si>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</si>
  <si>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</si>
  <si>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</si>
  <si>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</si>
  <si>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</si>
  <si>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</si>
  <si>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</si>
  <si>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</si>
  <si>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</si>
  <si>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</si>
  <si>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</si>
  <si>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</si>
  <si>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</si>
  <si>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</si>
  <si>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</si>
  <si>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</si>
  <si>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</si>
  <si>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</si>
  <si>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</si>
  <si>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</si>
  <si>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</si>
  <si>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</si>
  <si>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</si>
  <si>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</si>
  <si>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</si>
  <si>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</si>
  <si>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</si>
  <si>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</si>
  <si>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</si>
  <si>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</si>
  <si>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</si>
  <si>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</si>
  <si>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</si>
  <si>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</si>
  <si>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</si>
  <si>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</si>
  <si>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</si>
  <si>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</si>
  <si>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</si>
  <si>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</si>
  <si>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</si>
  <si>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</si>
  <si>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</si>
  <si>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</si>
  <si>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</si>
  <si>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</si>
  <si>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</si>
  <si>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</si>
  <si>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</si>
  <si>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</si>
  <si>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</si>
  <si>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</si>
  <si>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</si>
  <si>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</si>
  <si>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</si>
  <si>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</si>
  <si>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</si>
  <si>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</si>
  <si>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</si>
  <si>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</si>
  <si>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</si>
  <si>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</si>
  <si>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</si>
  <si>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</si>
  <si>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</si>
  <si>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</si>
  <si>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</si>
  <si>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</si>
  <si>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</si>
  <si>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</si>
  <si>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</si>
  <si>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</si>
  <si>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</si>
  <si>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</si>
  <si>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</si>
  <si>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</si>
  <si>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</si>
  <si>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</si>
  <si>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</si>
  <si>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</si>
  <si>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</si>
  <si>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</si>
  <si>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</si>
  <si>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</si>
  <si>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</si>
  <si>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</si>
  <si>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</si>
  <si>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</si>
  <si>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</si>
  <si>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</si>
  <si>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</si>
  <si>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</si>
  <si>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</si>
  <si>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</si>
  <si>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</si>
  <si>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</si>
  <si>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</si>
  <si>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</si>
  <si>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</si>
  <si>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</si>
  <si>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</si>
  <si>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</si>
  <si>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</si>
  <si>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</si>
  <si>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</si>
  <si>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</si>
  <si>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</si>
  <si>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</si>
  <si>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</si>
  <si>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</si>
  <si>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</si>
  <si>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</si>
  <si>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</si>
  <si>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</si>
  <si>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</si>
  <si>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</si>
  <si>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</si>
  <si>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</si>
  <si>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</si>
  <si>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</si>
  <si>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</si>
  <si>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</si>
  <si>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</si>
  <si>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</si>
  <si>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</si>
  <si>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</si>
  <si>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</si>
  <si>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</si>
  <si>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</si>
  <si>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</si>
  <si>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</si>
  <si>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</si>
  <si>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</si>
  <si>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</si>
  <si>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</si>
  <si>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</si>
  <si>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</si>
  <si>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</si>
  <si>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</si>
  <si>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</si>
  <si>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</si>
  <si>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</si>
  <si>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</si>
  <si>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</si>
  <si>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</si>
  <si>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</si>
  <si>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</si>
  <si>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</si>
  <si>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</si>
  <si>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</si>
  <si>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</si>
  <si>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</si>
  <si>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</si>
  <si>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</si>
  <si>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</si>
  <si>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</si>
  <si>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</si>
  <si>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</si>
  <si>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</si>
  <si>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</si>
  <si>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</si>
  <si>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</si>
  <si>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</si>
  <si>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</si>
  <si>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</si>
  <si>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</si>
  <si>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</si>
  <si>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</si>
  <si>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</si>
  <si>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</si>
  <si>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</si>
  <si>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</si>
  <si>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</si>
  <si>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</si>
  <si>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</si>
  <si>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</si>
  <si>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</si>
  <si>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</si>
  <si>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</si>
  <si>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</si>
  <si>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</si>
  <si>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</si>
  <si>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</si>
  <si>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</si>
  <si>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</si>
  <si>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</si>
  <si>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</si>
  <si>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</si>
  <si>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</si>
  <si>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</si>
  <si>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</si>
  <si>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</si>
  <si>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</si>
  <si>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</si>
  <si>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</si>
  <si>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</si>
  <si>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</si>
  <si>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</si>
  <si>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</si>
  <si>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</si>
  <si>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</si>
  <si>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</si>
  <si>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</si>
  <si>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</si>
  <si>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</si>
  <si>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</si>
  <si>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</si>
  <si>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</si>
  <si>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</si>
  <si>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</si>
  <si>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</si>
  <si>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</si>
  <si>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</si>
  <si>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</si>
  <si>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</si>
  <si>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</si>
  <si>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</si>
  <si>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</si>
  <si>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</si>
  <si>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</si>
  <si>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</si>
  <si>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</si>
  <si>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</si>
  <si>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</si>
  <si>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</si>
  <si>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</si>
  <si>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</si>
  <si>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</si>
  <si>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</si>
  <si>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</si>
  <si>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</si>
  <si>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</si>
  <si>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</si>
  <si>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</si>
  <si>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</si>
  <si>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</si>
  <si>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</si>
  <si>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</si>
  <si>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</si>
  <si>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</si>
  <si>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</si>
  <si>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</si>
  <si>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</si>
  <si>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</si>
  <si>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</si>
  <si>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</si>
  <si>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</si>
  <si>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</si>
  <si>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</si>
  <si>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</si>
  <si>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</si>
  <si>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</si>
  <si>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</si>
  <si>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</si>
  <si>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</si>
  <si>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</si>
  <si>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</si>
  <si>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</si>
  <si>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</si>
  <si>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</si>
  <si>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</si>
  <si>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</si>
  <si>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</si>
  <si>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</si>
  <si>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</si>
  <si>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</si>
  <si>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</si>
  <si>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</si>
  <si>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</si>
  <si>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</si>
  <si>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</si>
  <si>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</si>
  <si>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</si>
  <si>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</si>
  <si>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</si>
  <si>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</si>
  <si>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</si>
  <si>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</si>
  <si>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</si>
  <si>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</si>
  <si>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</si>
  <si>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</si>
  <si>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</si>
  <si>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</si>
  <si>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</si>
  <si>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</si>
  <si>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</si>
  <si>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</si>
  <si>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</si>
  <si>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</si>
  <si>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</si>
  <si>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</si>
  <si>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</si>
  <si>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</si>
  <si>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</si>
  <si>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</si>
  <si>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</si>
  <si>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</si>
  <si>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</si>
  <si>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</si>
  <si>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</si>
  <si>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</si>
  <si>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</si>
  <si>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</si>
  <si>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</si>
  <si>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</si>
  <si>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</si>
  <si>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</si>
  <si>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</si>
  <si>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</si>
  <si>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</si>
  <si>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</si>
  <si>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</si>
  <si>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</si>
  <si>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</si>
  <si>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</si>
  <si>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</si>
  <si>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</si>
  <si>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</si>
  <si>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</si>
  <si>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</si>
  <si>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</si>
  <si>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</si>
  <si>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</si>
  <si>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</si>
  <si>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</si>
  <si>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</si>
  <si>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</si>
  <si>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</si>
  <si>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</si>
  <si>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</si>
  <si>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</si>
  <si>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</si>
  <si>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</si>
  <si>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</si>
  <si>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</si>
  <si>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</si>
  <si>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</si>
  <si>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</si>
  <si>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</si>
  <si>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</si>
  <si>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</si>
  <si>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</si>
  <si>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</si>
  <si>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</si>
  <si>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</si>
  <si>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</si>
  <si>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</si>
  <si>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</si>
  <si>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</si>
  <si>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</si>
  <si>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</si>
  <si>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</si>
  <si>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</si>
  <si>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</si>
  <si>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</si>
  <si>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</si>
  <si>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</si>
  <si>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</si>
  <si>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</si>
  <si>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</si>
  <si>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</si>
  <si>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</si>
  <si>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</si>
  <si>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</si>
  <si>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</si>
  <si>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</si>
  <si>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</si>
  <si>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</si>
  <si>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</si>
  <si>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</si>
  <si>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</si>
  <si>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</si>
  <si>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</si>
  <si>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</si>
  <si>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</si>
  <si>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</si>
  <si>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</si>
  <si>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</si>
  <si>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</si>
  <si>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</si>
  <si>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</si>
  <si>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</si>
  <si>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</si>
  <si>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</si>
  <si>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</si>
  <si>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</si>
  <si>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</si>
  <si>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</si>
  <si>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</si>
  <si>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</si>
  <si>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</si>
  <si>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</si>
  <si>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</si>
  <si>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</si>
  <si>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</si>
  <si>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</si>
  <si>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</si>
  <si>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</si>
  <si>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</si>
  <si>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</si>
  <si>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</si>
  <si>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</si>
  <si>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</si>
  <si>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</si>
  <si>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</si>
  <si>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</si>
  <si>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</si>
  <si>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</si>
  <si>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</si>
  <si>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</si>
  <si>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</si>
  <si>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</si>
  <si>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</si>
  <si>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</si>
  <si>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</si>
  <si>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</si>
  <si>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</si>
  <si>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</si>
  <si>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</si>
  <si>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</si>
  <si>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</si>
  <si>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</si>
  <si>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</si>
  <si>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</si>
  <si>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</si>
  <si>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</si>
  <si>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</si>
  <si>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</si>
  <si>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</si>
  <si>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</si>
  <si>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</si>
  <si>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</si>
  <si>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</si>
  <si>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</si>
  <si>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</si>
  <si>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</si>
  <si>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</si>
  <si>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</si>
  <si>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</si>
  <si>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</si>
  <si>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</si>
  <si>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</si>
  <si>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</si>
  <si>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</si>
  <si>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</si>
  <si>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</si>
  <si>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</si>
  <si>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</si>
  <si>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</si>
  <si>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</si>
  <si>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</si>
  <si>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</si>
  <si>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</si>
  <si>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</si>
  <si>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</si>
  <si>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</si>
  <si>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</si>
  <si>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</si>
  <si>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</si>
  <si>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</si>
  <si>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</si>
  <si>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</si>
  <si>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</si>
  <si>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</si>
  <si>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</si>
  <si>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</si>
  <si>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</si>
  <si>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</si>
  <si>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</si>
  <si>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</si>
  <si>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</si>
  <si>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</si>
  <si>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</si>
  <si>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</si>
  <si>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</si>
  <si>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</si>
  <si>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</si>
  <si>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</si>
  <si>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</si>
  <si>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</si>
  <si>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</si>
  <si>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</si>
  <si>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</si>
  <si>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</si>
  <si>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</si>
  <si>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</si>
  <si>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</si>
  <si>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</si>
  <si>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</si>
  <si>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</si>
  <si>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</si>
  <si>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</si>
  <si>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</si>
  <si>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</si>
  <si>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</si>
  <si>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</si>
  <si>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</si>
  <si>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</si>
  <si>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</si>
  <si>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</si>
  <si>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</si>
  <si>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</si>
  <si>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</si>
  <si>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</si>
  <si>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</si>
  <si>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</si>
  <si>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</si>
  <si>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</si>
  <si>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</si>
  <si>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</si>
  <si>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</si>
  <si>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</si>
  <si>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</si>
  <si>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</si>
  <si>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</si>
  <si>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</si>
  <si>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</si>
  <si>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</si>
  <si>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</si>
  <si>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</si>
  <si>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</si>
  <si>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</si>
  <si>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</si>
  <si>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</si>
  <si>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</si>
  <si>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</si>
  <si>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</si>
  <si>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</si>
  <si>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</si>
  <si>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</si>
  <si>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</si>
  <si>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</si>
  <si>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</si>
  <si>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</si>
  <si>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</si>
  <si>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</si>
  <si>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</si>
  <si>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</si>
  <si>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</si>
  <si>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</si>
  <si>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</si>
  <si>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</si>
  <si>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</si>
  <si>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</si>
  <si>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</si>
  <si>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</si>
  <si>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</si>
  <si>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</si>
  <si>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</si>
  <si>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</si>
  <si>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</si>
  <si>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</si>
  <si>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</si>
  <si>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</si>
  <si>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</si>
  <si>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</si>
  <si>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</si>
  <si>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</si>
  <si>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</si>
  <si>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</si>
  <si>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</si>
  <si>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</si>
  <si>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</si>
  <si>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</si>
  <si>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</si>
  <si>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</si>
  <si>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</si>
  <si>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</si>
  <si>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</si>
  <si>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</si>
  <si>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</si>
  <si>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</si>
  <si>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</si>
  <si>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</si>
  <si>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</si>
  <si>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</si>
  <si>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</si>
  <si>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</si>
  <si>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</si>
  <si>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</si>
  <si>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</si>
  <si>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</si>
  <si>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</si>
  <si>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</si>
  <si>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</si>
  <si>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</si>
  <si>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</si>
  <si>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</si>
  <si>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</si>
  <si>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</si>
  <si>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</si>
  <si>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</si>
  <si>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</si>
  <si>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</si>
  <si>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</si>
  <si>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</si>
  <si>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</si>
  <si>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</si>
  <si>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</si>
  <si>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</si>
  <si>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</si>
  <si>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</si>
  <si>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</si>
  <si>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</si>
  <si>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</si>
  <si>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</si>
  <si>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</si>
  <si>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</si>
  <si>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</si>
  <si>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</si>
  <si>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</si>
  <si>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</si>
  <si>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</si>
  <si>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</si>
  <si>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</si>
  <si>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</si>
  <si>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</si>
  <si>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</si>
  <si>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</si>
  <si>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</si>
  <si>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</si>
  <si>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</si>
  <si>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</si>
  <si>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</si>
  <si>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</si>
  <si>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</si>
  <si>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</si>
  <si>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</si>
  <si>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</si>
  <si>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</si>
  <si>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</si>
  <si>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</si>
  <si>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</si>
  <si>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</si>
  <si>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</si>
  <si>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</si>
  <si>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</si>
  <si>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</si>
  <si>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</si>
  <si>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</si>
  <si>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</si>
  <si>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</si>
  <si>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</si>
  <si>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</si>
  <si>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</si>
  <si>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</si>
  <si>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</si>
  <si>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</si>
  <si>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</si>
  <si>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</si>
  <si>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</si>
  <si>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</si>
  <si>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</si>
  <si>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</si>
  <si>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</si>
  <si>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</si>
  <si>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</si>
  <si>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</si>
  <si>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</si>
  <si>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</si>
  <si>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</si>
  <si>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</si>
  <si>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</si>
  <si>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</si>
  <si>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</si>
  <si>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</si>
  <si>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</si>
  <si>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</si>
  <si>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</si>
  <si>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</si>
  <si>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</si>
  <si>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</si>
  <si>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</si>
  <si>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</si>
  <si>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</si>
  <si>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</si>
  <si>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</si>
  <si>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</si>
  <si>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</si>
  <si>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</si>
  <si>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</si>
  <si>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</si>
  <si>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</si>
  <si>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</si>
  <si>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</si>
  <si>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</si>
  <si>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</si>
  <si>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</si>
  <si>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</si>
  <si>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</si>
  <si>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</si>
  <si>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</si>
  <si>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</si>
  <si>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</si>
  <si>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</si>
  <si>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</si>
  <si>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</si>
  <si>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</si>
  <si>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</si>
  <si>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</si>
  <si>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</si>
  <si>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</si>
  <si>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</si>
  <si>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</si>
  <si>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</si>
  <si>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</si>
  <si>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</si>
  <si>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</si>
  <si>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</si>
  <si>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</si>
  <si>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</si>
  <si>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</si>
  <si>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</si>
  <si>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</si>
  <si>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</si>
  <si>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</si>
  <si>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</si>
  <si>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</si>
  <si>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</si>
  <si>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</si>
  <si>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</si>
  <si>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</si>
  <si>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</si>
  <si>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</si>
  <si>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</si>
  <si>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</si>
  <si>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</si>
  <si>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</si>
  <si>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</si>
  <si>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</si>
  <si>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</si>
  <si>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</si>
  <si>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</si>
  <si>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</si>
  <si>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</si>
  <si>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</si>
  <si>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</si>
  <si>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</si>
  <si>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</si>
  <si>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</si>
  <si>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</si>
  <si>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</si>
  <si>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</si>
  <si>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</si>
  <si>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</si>
  <si>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</si>
  <si>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</si>
  <si>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</si>
  <si>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</si>
  <si>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</si>
  <si>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</si>
  <si>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</si>
  <si>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</si>
  <si>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</si>
  <si>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</si>
  <si>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</si>
  <si>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</si>
  <si>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</si>
  <si>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</si>
  <si>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</si>
  <si>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</si>
  <si>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</si>
  <si>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</si>
  <si>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</si>
  <si>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</si>
  <si>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</si>
  <si>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</si>
  <si>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</si>
  <si>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</si>
  <si>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</si>
  <si>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</si>
  <si>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</si>
  <si>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</si>
  <si>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</si>
  <si>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</si>
  <si>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</si>
  <si>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</si>
  <si>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</si>
  <si>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</si>
  <si>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</si>
  <si>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</si>
  <si>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</si>
  <si>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</si>
  <si>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</si>
  <si>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</si>
  <si>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</si>
  <si>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</si>
  <si>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</si>
  <si>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</si>
  <si>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</si>
  <si>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</si>
  <si>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</si>
  <si>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</si>
  <si>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</si>
  <si>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</si>
  <si>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</si>
  <si>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</si>
  <si>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</si>
  <si>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</si>
  <si>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</si>
  <si>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</si>
  <si>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</si>
  <si>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</si>
  <si>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</si>
  <si>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</si>
  <si>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</si>
  <si>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</si>
  <si>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</si>
  <si>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</si>
  <si>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</si>
  <si>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</si>
  <si>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</si>
  <si>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</si>
  <si>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</si>
  <si>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</si>
  <si>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</si>
  <si>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</si>
  <si>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</si>
  <si>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</si>
  <si>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</si>
  <si>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</si>
  <si>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</si>
  <si>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</si>
  <si>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</si>
  <si>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</si>
  <si>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</si>
  <si>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</si>
  <si>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</si>
  <si>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</si>
  <si>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</si>
  <si>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</si>
  <si>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</si>
  <si>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</si>
  <si>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</si>
  <si>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</si>
  <si>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</si>
  <si>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</si>
  <si>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</si>
  <si>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</si>
  <si>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</si>
  <si>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</si>
  <si>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</si>
  <si>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</si>
  <si>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</si>
  <si>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</si>
  <si>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</si>
  <si>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</si>
  <si>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</si>
  <si>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</si>
  <si>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</si>
  <si>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</si>
  <si>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</si>
  <si>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</si>
  <si>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</si>
  <si>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</si>
  <si>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</si>
  <si>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</si>
  <si>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</si>
  <si>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</si>
  <si>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</si>
  <si>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</si>
  <si>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</si>
  <si>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</si>
  <si>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</si>
  <si>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</si>
  <si>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</si>
  <si>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</si>
  <si>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</si>
  <si>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</si>
  <si>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</si>
  <si>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</si>
  <si>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</si>
  <si>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</si>
  <si>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</si>
  <si>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</si>
  <si>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</si>
  <si>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</si>
  <si>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</si>
  <si>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</si>
  <si>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</si>
  <si>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</si>
  <si>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</si>
  <si>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</si>
  <si>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</si>
  <si>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</si>
  <si>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</si>
  <si>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</si>
  <si>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</si>
  <si>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</si>
  <si>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</si>
  <si>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</si>
  <si>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</si>
  <si>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</si>
  <si>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</si>
  <si>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</si>
  <si>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</si>
  <si>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</si>
  <si>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</si>
  <si>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</si>
  <si>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</si>
  <si>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</si>
  <si>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</si>
  <si>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</si>
  <si>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</si>
  <si>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</si>
  <si>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</si>
  <si>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</si>
  <si>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</si>
  <si>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</si>
  <si>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</si>
  <si>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</si>
  <si>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</si>
  <si>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</si>
  <si>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</si>
  <si>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</si>
  <si>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</si>
  <si>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</si>
  <si>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</si>
  <si>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</si>
  <si>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</si>
  <si>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</si>
  <si>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</si>
  <si>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</si>
  <si>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</si>
  <si>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</si>
  <si>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</si>
  <si>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</si>
  <si>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</si>
  <si>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</si>
  <si>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</si>
  <si>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</si>
  <si>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</si>
  <si>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</si>
  <si>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</si>
  <si>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</si>
  <si>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</si>
  <si>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</si>
  <si>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</si>
  <si>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</si>
  <si>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</si>
  <si>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</si>
  <si>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</si>
  <si>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</si>
  <si>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</si>
  <si>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</si>
  <si>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</si>
  <si>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</si>
  <si>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</si>
  <si>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</si>
  <si>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</si>
  <si>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</si>
  <si>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</si>
  <si>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</si>
  <si>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</si>
  <si>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</si>
  <si>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</si>
  <si>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</si>
  <si>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</si>
  <si>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</si>
  <si>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</si>
  <si>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</si>
  <si>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</si>
  <si>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</si>
  <si>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</si>
  <si>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</si>
  <si>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</si>
  <si>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</si>
  <si>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</si>
  <si>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</si>
  <si>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</si>
  <si>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</si>
  <si>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</si>
  <si>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</si>
  <si>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</si>
  <si>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</si>
  <si>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</si>
  <si>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</si>
  <si>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</si>
  <si>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</si>
  <si>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</si>
  <si>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</si>
  <si>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</si>
  <si>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</si>
  <si>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</si>
  <si>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</si>
  <si>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</si>
  <si>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</si>
  <si>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</si>
  <si>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</si>
  <si>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</si>
  <si>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</si>
  <si>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</si>
  <si>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</si>
  <si>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</si>
  <si>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</si>
  <si>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</si>
  <si>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</si>
  <si>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</si>
  <si>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</si>
  <si>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</si>
  <si>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</si>
  <si>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</si>
  <si>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</si>
  <si>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</si>
  <si>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</si>
  <si>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</si>
  <si>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</si>
  <si>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</si>
  <si>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</si>
  <si>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</si>
  <si>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</si>
  <si>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</si>
  <si>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</si>
  <si>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</si>
  <si>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</si>
  <si>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</si>
  <si>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</si>
  <si>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</si>
  <si>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</si>
  <si>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</si>
  <si>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</si>
  <si>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</si>
  <si>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</si>
  <si>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</si>
  <si>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</si>
  <si>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</si>
  <si>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</si>
  <si>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</si>
  <si>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</si>
  <si>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</si>
  <si>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</si>
  <si>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</si>
  <si>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</si>
  <si>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</si>
  <si>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</si>
  <si>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</si>
  <si>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</si>
  <si>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</si>
  <si>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</si>
  <si>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</si>
  <si>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</si>
  <si>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</si>
  <si>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</si>
  <si>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</si>
  <si>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</si>
  <si>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</si>
  <si>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</si>
  <si>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</si>
  <si>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</si>
  <si>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</si>
  <si>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</si>
  <si>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</si>
  <si>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</si>
  <si>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</si>
  <si>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</si>
  <si>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</si>
  <si>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</si>
  <si>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</si>
  <si>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</si>
  <si>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</si>
  <si>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</si>
  <si>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</si>
  <si>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</si>
  <si>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</si>
  <si>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</si>
  <si>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</si>
  <si>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</si>
  <si>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</si>
  <si>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</si>
  <si>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</si>
  <si>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</si>
  <si>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</si>
  <si>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</si>
  <si>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</si>
  <si>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</si>
  <si>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</si>
  <si>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</si>
  <si>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</si>
  <si>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</si>
  <si>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</si>
  <si>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</si>
  <si>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</si>
  <si>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</si>
  <si>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</si>
  <si>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</si>
  <si>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</si>
  <si>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</si>
  <si>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</si>
  <si>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</si>
  <si>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</si>
  <si>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</si>
  <si>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</si>
  <si>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</si>
  <si>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</si>
  <si>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</si>
  <si>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</si>
  <si>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</si>
  <si>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</si>
  <si>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</si>
  <si>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</si>
  <si>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</si>
  <si>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</si>
  <si>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</si>
  <si>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</si>
  <si>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</si>
  <si>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</si>
  <si>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</si>
  <si>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</si>
  <si>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</si>
  <si>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</si>
  <si>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</si>
  <si>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</si>
  <si>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</si>
  <si>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</si>
  <si>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</si>
  <si>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</si>
  <si>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</si>
  <si>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</si>
  <si>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</si>
  <si>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</si>
  <si>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</si>
  <si>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</si>
  <si>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</si>
  <si>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</si>
  <si>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</si>
  <si>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</si>
  <si>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</si>
  <si>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</si>
  <si>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</si>
  <si>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</si>
  <si>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</si>
  <si>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</si>
  <si>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</si>
  <si>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</si>
  <si>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</si>
  <si>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</si>
  <si>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</si>
  <si>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</si>
  <si>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</si>
  <si>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</si>
  <si>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</si>
  <si>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</si>
  <si>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</si>
  <si>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</si>
  <si>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</si>
  <si>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</si>
  <si>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</si>
  <si>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</si>
  <si>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</si>
  <si>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</si>
  <si>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</si>
  <si>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</si>
  <si>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</si>
  <si>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</si>
  <si>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</si>
  <si>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</si>
  <si>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</si>
  <si>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</si>
  <si>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</si>
  <si>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</si>
  <si>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</si>
  <si>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</si>
  <si>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</si>
  <si>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</si>
  <si>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</si>
  <si>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</si>
  <si>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</si>
  <si>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</si>
  <si>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</si>
  <si>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</si>
  <si>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</si>
  <si>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</si>
  <si>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</si>
  <si>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</si>
  <si>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</si>
  <si>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</si>
  <si>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</si>
  <si>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</si>
  <si>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</si>
  <si>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</si>
  <si>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</si>
  <si>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</si>
  <si>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</si>
  <si>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</si>
  <si>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</si>
  <si>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</si>
  <si>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</si>
  <si>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</si>
  <si>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</si>
  <si>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</si>
  <si>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</si>
  <si>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</si>
  <si>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</si>
  <si>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</si>
  <si>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</si>
  <si>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</si>
  <si>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</si>
  <si>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</si>
  <si>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</si>
  <si>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</si>
  <si>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</si>
  <si>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</si>
  <si>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</si>
  <si>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</si>
  <si>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</si>
  <si>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</si>
  <si>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</si>
  <si>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</si>
  <si>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</si>
  <si>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</si>
  <si>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</si>
  <si>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</si>
  <si>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</si>
  <si>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</si>
  <si>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</si>
  <si>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</si>
  <si>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</si>
  <si>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</si>
  <si>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</si>
  <si>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</si>
  <si>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</si>
  <si>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</si>
  <si>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</si>
  <si>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</si>
  <si>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</si>
  <si>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</si>
  <si>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</si>
  <si>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</si>
  <si>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</si>
  <si>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</si>
  <si>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</si>
  <si>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</si>
  <si>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</si>
  <si>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</si>
  <si>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</si>
  <si>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</si>
  <si>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</si>
  <si>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</si>
  <si>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</si>
  <si>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</si>
  <si>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</si>
  <si>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</si>
  <si>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</si>
  <si>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</si>
  <si>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</si>
  <si>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</si>
  <si>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</si>
  <si>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</si>
  <si>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</si>
  <si>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</si>
  <si>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</si>
  <si>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</si>
  <si>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</si>
  <si>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</si>
  <si>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</si>
  <si>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</si>
  <si>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</si>
  <si>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</si>
  <si>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</si>
  <si>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</si>
  <si>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</si>
  <si>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</si>
  <si>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</si>
  <si>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</si>
  <si>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</si>
  <si>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</si>
  <si>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</si>
  <si>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</si>
  <si>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</si>
  <si>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</si>
  <si>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</si>
  <si>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</si>
  <si>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</si>
  <si>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</si>
  <si>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</si>
  <si>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</si>
  <si>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</si>
  <si>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</si>
  <si>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</si>
  <si>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</si>
  <si>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</si>
  <si>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</si>
  <si>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</si>
  <si>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</si>
  <si>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</si>
  <si>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</si>
  <si>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</si>
  <si>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</si>
  <si>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</si>
  <si>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</si>
  <si>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</si>
  <si>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</si>
  <si>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</si>
  <si>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</si>
  <si>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</si>
  <si>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</si>
  <si>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</si>
  <si>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</si>
  <si>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</si>
  <si>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</si>
  <si>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</si>
  <si>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</si>
  <si>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</si>
  <si>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</si>
  <si>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</si>
  <si>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</si>
  <si>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</si>
  <si>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</si>
  <si>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</si>
  <si>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</si>
  <si>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</si>
  <si>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</si>
  <si>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</si>
  <si>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</si>
  <si>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</si>
  <si>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</si>
  <si>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</si>
  <si>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</si>
  <si>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</si>
  <si>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</si>
  <si>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</si>
  <si>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</si>
  <si>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</si>
  <si>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</si>
  <si>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</si>
  <si>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</si>
  <si>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</si>
  <si>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</si>
  <si>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</si>
  <si>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</si>
  <si>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</si>
  <si>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</si>
  <si>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</si>
  <si>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</si>
  <si>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</si>
  <si>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</si>
  <si>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</si>
  <si>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</si>
  <si>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</si>
  <si>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</si>
  <si>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</si>
  <si>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</si>
  <si>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</si>
  <si>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</si>
  <si>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</si>
  <si>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</si>
  <si>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</si>
  <si>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</si>
  <si>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</si>
  <si>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</si>
  <si>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</si>
  <si>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</si>
  <si>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</si>
  <si>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</si>
  <si>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</si>
  <si>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</si>
  <si>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</si>
  <si>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</si>
  <si>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</si>
  <si>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</si>
  <si>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</si>
  <si>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</si>
  <si>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</si>
  <si>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</si>
  <si>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</si>
  <si>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</si>
  <si>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</si>
  <si>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</si>
  <si>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</si>
  <si>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</si>
  <si>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</si>
  <si>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</si>
  <si>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</si>
  <si>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</si>
  <si>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</si>
  <si>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</si>
  <si>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</si>
  <si>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</si>
  <si>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</si>
  <si>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</si>
  <si>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</si>
  <si>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</si>
  <si>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</si>
  <si>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</si>
  <si>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</si>
  <si>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</si>
  <si>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</si>
  <si>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</si>
  <si>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</si>
  <si>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</si>
  <si>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</si>
  <si>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</si>
  <si>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</si>
  <si>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</si>
  <si>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</si>
  <si>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</si>
  <si>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</si>
  <si>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</si>
  <si>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</si>
  <si>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</si>
  <si>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</si>
  <si>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</si>
  <si>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</si>
  <si>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</si>
  <si>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</si>
  <si>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</si>
  <si>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</si>
  <si>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</si>
  <si>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</si>
  <si>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</si>
  <si>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</si>
  <si>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</si>
  <si>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</si>
  <si>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</si>
  <si>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</si>
  <si>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</si>
  <si>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</si>
  <si>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</si>
  <si>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</si>
  <si>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</si>
  <si>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</si>
  <si>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</si>
  <si>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</si>
  <si>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</si>
  <si>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</si>
  <si>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</si>
  <si>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</si>
  <si>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</si>
  <si>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</si>
  <si>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</si>
  <si>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</si>
  <si>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</si>
  <si>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</si>
  <si>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</si>
  <si>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</si>
  <si>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</si>
  <si>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</si>
  <si>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</si>
  <si>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</si>
  <si>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</si>
  <si>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</si>
  <si>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</si>
  <si>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</si>
  <si>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</si>
  <si>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</si>
  <si>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</si>
  <si>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</si>
  <si>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</si>
  <si>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</si>
  <si>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</si>
  <si>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</si>
  <si>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</si>
  <si>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</si>
  <si>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</si>
  <si>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</si>
  <si>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</si>
  <si>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</si>
  <si>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</si>
  <si>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</si>
  <si>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</si>
  <si>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</si>
  <si>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</si>
  <si>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</si>
  <si>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</si>
  <si>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</si>
  <si>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</si>
  <si>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</si>
  <si>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</si>
  <si>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</si>
  <si>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</si>
  <si>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</si>
  <si>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</si>
  <si>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</si>
  <si>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</si>
  <si>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</si>
  <si>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</si>
  <si>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</si>
  <si>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</si>
  <si>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</si>
  <si>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</si>
  <si>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</si>
  <si>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</si>
  <si>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</si>
  <si>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</si>
  <si>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</si>
  <si>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</si>
  <si>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</si>
  <si>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</si>
  <si>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</si>
  <si>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</si>
  <si>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</si>
  <si>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</si>
  <si>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</si>
  <si>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</si>
  <si>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</si>
  <si>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</si>
  <si>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</si>
  <si>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</si>
  <si>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</si>
  <si>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</si>
  <si>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</si>
  <si>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</si>
  <si>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</si>
  <si>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</si>
  <si>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</si>
  <si>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</si>
  <si>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</si>
  <si>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</si>
  <si>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</si>
  <si>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</si>
  <si>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</si>
  <si>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</si>
  <si>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</si>
  <si>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</si>
  <si>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</si>
  <si>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</si>
  <si>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</si>
  <si>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</si>
  <si>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</si>
  <si>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</si>
  <si>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</si>
  <si>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</si>
  <si>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</si>
  <si>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</si>
  <si>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</si>
  <si>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</si>
  <si>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</si>
  <si>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</si>
  <si>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</si>
  <si>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</si>
  <si>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</si>
  <si>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</si>
  <si>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</si>
  <si>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</si>
  <si>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</si>
  <si>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</si>
  <si>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</si>
  <si>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</si>
  <si>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</si>
  <si>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</si>
  <si>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</si>
  <si>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</si>
  <si>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</si>
  <si>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</si>
  <si>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</si>
  <si>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</si>
  <si>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</si>
  <si>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</si>
  <si>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</si>
  <si>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</si>
  <si>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</si>
  <si>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</si>
  <si>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</si>
  <si>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</si>
  <si>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</si>
  <si>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</si>
  <si>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</si>
  <si>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</si>
  <si>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</si>
  <si>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</si>
  <si>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</si>
  <si>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</si>
  <si>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</si>
  <si>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</si>
  <si>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</si>
  <si>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</si>
  <si>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</si>
  <si>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</si>
  <si>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</si>
  <si>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</si>
  <si>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</si>
  <si>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</si>
  <si>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</si>
  <si>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</si>
  <si>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</si>
  <si>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</si>
  <si>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</si>
  <si>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</si>
  <si>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</si>
  <si>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</si>
  <si>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</si>
  <si>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</si>
  <si>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</si>
  <si>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</si>
  <si>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</si>
  <si>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</si>
  <si>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</si>
  <si>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</si>
  <si>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</si>
  <si>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</si>
  <si>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</si>
  <si>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</si>
  <si>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</si>
  <si>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</si>
  <si>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</si>
  <si>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</si>
  <si>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</si>
  <si>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</si>
  <si>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</si>
  <si>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</si>
  <si>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</si>
  <si>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</si>
  <si>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</si>
  <si>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</si>
  <si>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</si>
  <si>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</si>
  <si>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</si>
  <si>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</si>
  <si>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</si>
  <si>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</si>
  <si>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</si>
  <si>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</si>
  <si>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</si>
  <si>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</si>
  <si>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</si>
  <si>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</si>
  <si>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</si>
  <si>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</si>
  <si>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</si>
  <si>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</si>
  <si>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</si>
  <si>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</si>
  <si>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</si>
  <si>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</si>
  <si>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</si>
  <si>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</si>
  <si>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</si>
  <si>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</si>
  <si>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</si>
  <si>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</si>
  <si>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</si>
  <si>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</si>
  <si>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</si>
  <si>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</si>
  <si>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</si>
  <si>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</si>
  <si>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</si>
  <si>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</si>
  <si>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</si>
  <si>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</si>
  <si>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</si>
  <si>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</si>
  <si>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</si>
  <si>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</si>
  <si>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</si>
  <si>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</si>
  <si>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</si>
  <si>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</si>
  <si>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</si>
  <si>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</si>
  <si>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</si>
  <si>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</si>
  <si>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</si>
  <si>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</si>
  <si>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</si>
  <si>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</si>
  <si>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</si>
  <si>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</si>
  <si>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</si>
  <si>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</si>
  <si>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</si>
  <si>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</si>
  <si>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</si>
  <si>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</si>
  <si>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</si>
  <si>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</si>
  <si>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</si>
  <si>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</si>
  <si>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</si>
  <si>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</si>
  <si>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</si>
  <si>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</si>
  <si>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</si>
  <si>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</si>
  <si>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</si>
  <si>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</si>
  <si>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</si>
  <si>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</si>
  <si>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</si>
  <si>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</si>
  <si>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</si>
  <si>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</si>
  <si>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</si>
  <si>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</si>
  <si>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</si>
  <si>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</si>
  <si>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</si>
  <si>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</si>
  <si>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</si>
  <si>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</si>
  <si>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</si>
  <si>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</si>
  <si>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</si>
  <si>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</si>
  <si>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</si>
  <si>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</si>
  <si>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</si>
  <si>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</si>
  <si>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</si>
  <si>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</si>
  <si>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</si>
  <si>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</si>
  <si>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</si>
  <si>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</si>
  <si>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</si>
  <si>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</si>
  <si>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</si>
  <si>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</si>
  <si>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</si>
  <si>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</si>
  <si>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</si>
  <si>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</si>
  <si>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</si>
  <si>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</si>
  <si>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</si>
  <si>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</si>
  <si>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</si>
  <si>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</si>
  <si>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</si>
  <si>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</si>
  <si>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</si>
  <si>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</si>
  <si>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</si>
  <si>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</si>
  <si>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</si>
  <si>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</si>
  <si>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</si>
  <si>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</si>
  <si>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</si>
  <si>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</si>
  <si>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</si>
  <si>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</si>
  <si>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</si>
  <si>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</si>
  <si>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</si>
  <si>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</si>
  <si>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</si>
  <si>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</si>
  <si>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</si>
  <si>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</si>
  <si>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</si>
  <si>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</si>
  <si>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</si>
  <si>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</si>
  <si>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</si>
  <si>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</si>
  <si>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</si>
  <si>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</si>
  <si>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</si>
  <si>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</si>
  <si>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</si>
  <si>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</si>
  <si>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</si>
  <si>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</si>
  <si>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</si>
  <si>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</si>
  <si>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</si>
  <si>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</si>
  <si>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</si>
  <si>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</si>
  <si>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</si>
  <si>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</si>
  <si>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</si>
  <si>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</si>
  <si>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</si>
  <si>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</si>
  <si>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</si>
  <si>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</si>
  <si>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</si>
  <si>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</si>
  <si>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</si>
  <si>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</si>
  <si>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</si>
  <si>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</si>
  <si>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</si>
  <si>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</si>
  <si>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</si>
  <si>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</si>
  <si>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</si>
  <si>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</si>
  <si>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</si>
  <si>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</si>
  <si>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</si>
  <si>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</si>
  <si>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</si>
  <si>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</si>
  <si>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</si>
  <si>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</si>
  <si>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</si>
  <si>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</si>
  <si>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</si>
  <si>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</si>
  <si>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</si>
  <si>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</si>
  <si>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</si>
  <si>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</si>
  <si>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</si>
  <si>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</si>
  <si>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</si>
  <si>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</si>
  <si>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</si>
  <si>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</si>
  <si>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</si>
  <si>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</si>
  <si>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</si>
  <si>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</si>
  <si>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</si>
  <si>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</si>
  <si>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</si>
  <si>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</si>
  <si>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</si>
  <si>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</si>
  <si>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</si>
  <si>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</si>
  <si>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</si>
  <si>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</si>
  <si>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</si>
  <si>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</si>
  <si>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</si>
  <si>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</si>
  <si>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</si>
  <si>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</si>
  <si>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</si>
  <si>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</si>
  <si>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</si>
  <si>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</si>
  <si>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</si>
  <si>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</si>
  <si>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</si>
  <si>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</si>
  <si>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</si>
  <si>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</si>
  <si>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</si>
  <si>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</si>
  <si>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</si>
  <si>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</si>
  <si>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</si>
  <si>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</si>
  <si>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</si>
  <si>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</si>
  <si>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</si>
  <si>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</si>
  <si>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</si>
  <si>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</si>
  <si>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</si>
  <si>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</si>
  <si>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</si>
  <si>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</si>
  <si>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</si>
  <si>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</si>
  <si>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</si>
  <si>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</si>
  <si>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</si>
  <si>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</si>
  <si>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</si>
  <si>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</si>
  <si>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</si>
  <si>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</si>
  <si>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</si>
  <si>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</si>
  <si>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</si>
  <si>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</si>
  <si>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</si>
  <si>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</si>
  <si>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</si>
  <si>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</si>
  <si>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</si>
  <si>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</si>
  <si>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</si>
  <si>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</si>
  <si>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</si>
  <si>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</si>
  <si>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</si>
  <si>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</si>
  <si>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</si>
  <si>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</si>
  <si>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</si>
  <si>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</si>
  <si>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</si>
  <si>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</si>
  <si>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</si>
  <si>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</si>
  <si>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</si>
  <si>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</si>
  <si>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</si>
  <si>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</si>
  <si>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</si>
  <si>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</si>
  <si>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</si>
  <si>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</si>
  <si>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</si>
  <si>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</si>
  <si>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</si>
  <si>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</si>
  <si>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</si>
  <si>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</si>
  <si>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</si>
  <si>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</si>
  <si>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</si>
  <si>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</si>
  <si>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</si>
  <si>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</si>
  <si>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</si>
  <si>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</si>
  <si>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</si>
  <si>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</si>
  <si>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</si>
  <si>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</si>
  <si>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</si>
  <si>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</si>
  <si>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</si>
  <si>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</si>
  <si>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</si>
  <si>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</si>
  <si>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</si>
  <si>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</si>
  <si>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</si>
  <si>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</si>
  <si>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</si>
  <si>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</si>
  <si>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</si>
  <si>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</si>
  <si>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</si>
  <si>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</si>
  <si>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</si>
  <si>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</si>
  <si>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</si>
  <si>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</si>
  <si>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</si>
  <si>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</si>
  <si>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</si>
  <si>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</si>
  <si>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</si>
  <si>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</si>
  <si>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</si>
  <si>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</si>
  <si>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</si>
  <si>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</si>
  <si>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</si>
  <si>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</si>
  <si>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</si>
  <si>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</si>
  <si>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</si>
  <si>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</si>
  <si>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</si>
  <si>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</si>
  <si>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</si>
  <si>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</si>
  <si>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</si>
  <si>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</si>
  <si>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</si>
  <si>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</si>
  <si>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</si>
  <si>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</si>
  <si>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</si>
  <si>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</si>
  <si>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</si>
  <si>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</si>
  <si>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</si>
  <si>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</si>
  <si>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</si>
  <si>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</si>
  <si>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</si>
  <si>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</si>
  <si>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</si>
  <si>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</si>
  <si>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</si>
  <si>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</si>
  <si>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</si>
  <si>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</si>
  <si>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</si>
  <si>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</si>
  <si>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</si>
  <si>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</si>
  <si>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</si>
  <si>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</si>
  <si>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</si>
  <si>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</si>
  <si>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</si>
  <si>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</si>
  <si>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</si>
  <si>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</si>
  <si>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</si>
  <si>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</si>
  <si>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</si>
  <si>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</si>
  <si>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</si>
  <si>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</si>
  <si>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</si>
  <si>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</si>
  <si>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</si>
  <si>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</si>
  <si>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</si>
  <si>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</si>
  <si>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</si>
  <si>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</si>
  <si>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</si>
  <si>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</si>
  <si>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</si>
  <si>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</si>
  <si>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</si>
  <si>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</si>
  <si>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</si>
  <si>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</si>
  <si>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</si>
  <si>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</si>
  <si>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</si>
  <si>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</si>
  <si>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</si>
  <si>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</si>
  <si>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</si>
  <si>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</si>
  <si>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</si>
  <si>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</si>
  <si>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</si>
  <si>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</si>
  <si>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</si>
  <si>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</si>
  <si>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</si>
  <si>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</si>
  <si>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</si>
  <si>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</si>
  <si>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</si>
  <si>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</si>
  <si>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</si>
  <si>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</si>
  <si>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</si>
  <si>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</si>
  <si>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</si>
  <si>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</si>
  <si>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</si>
  <si>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</si>
  <si>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</si>
  <si>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</si>
  <si>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</si>
  <si>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</si>
  <si>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</si>
  <si>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</si>
  <si>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</si>
  <si>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</si>
  <si>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</si>
  <si>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</si>
  <si>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</si>
  <si>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</si>
  <si>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</si>
  <si>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</si>
  <si>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</si>
  <si>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</si>
  <si>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</si>
  <si>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</si>
  <si>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</si>
  <si>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</si>
  <si>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</si>
  <si>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</si>
  <si>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</si>
  <si>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</si>
  <si>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</si>
  <si>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</si>
  <si>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</si>
  <si>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</si>
  <si>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</si>
  <si>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</si>
  <si>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</si>
  <si>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</si>
  <si>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</si>
  <si>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</si>
  <si>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</si>
  <si>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</si>
  <si>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</si>
  <si>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</si>
  <si>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</si>
  <si>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</si>
  <si>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</si>
  <si>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</si>
  <si>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</si>
  <si>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</si>
  <si>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</si>
  <si>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</si>
  <si>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</si>
  <si>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</si>
  <si>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</si>
  <si>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</si>
  <si>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</si>
  <si>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</si>
  <si>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</si>
  <si>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</si>
  <si>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</si>
  <si>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</si>
  <si>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</si>
  <si>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</si>
  <si>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</si>
  <si>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</si>
  <si>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</si>
  <si>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</si>
  <si>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</si>
  <si>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</si>
  <si>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</si>
  <si>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</si>
  <si>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</si>
  <si>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</si>
  <si>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</si>
  <si>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</si>
  <si>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</si>
  <si>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</si>
  <si>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</si>
  <si>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</si>
  <si>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</si>
  <si>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</si>
  <si>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</si>
  <si>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</si>
  <si>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</si>
  <si>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</si>
  <si>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</si>
  <si>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</si>
  <si>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</si>
  <si>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</si>
  <si>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</si>
  <si>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</si>
  <si>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</si>
  <si>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</si>
  <si>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</si>
  <si>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</si>
  <si>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</si>
  <si>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</si>
  <si>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</si>
  <si>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</si>
  <si>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</si>
  <si>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</si>
  <si>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</si>
  <si>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</si>
  <si>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</si>
  <si>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</si>
  <si>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</si>
  <si>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</si>
  <si>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</si>
  <si>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</si>
  <si>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</si>
  <si>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</si>
  <si>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</si>
  <si>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</si>
  <si>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</si>
  <si>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</si>
  <si>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</si>
  <si>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</si>
  <si>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</si>
  <si>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</si>
  <si>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</si>
  <si>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</si>
  <si>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</si>
  <si>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</si>
  <si>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</si>
  <si>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</si>
  <si>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</si>
  <si>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</si>
  <si>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</si>
  <si>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</si>
  <si>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</si>
  <si>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</si>
  <si>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</si>
  <si>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</si>
  <si>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</si>
  <si>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</si>
  <si>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</si>
  <si>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</si>
  <si>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</si>
  <si>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</si>
  <si>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</si>
  <si>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</si>
  <si>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</si>
  <si>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</si>
  <si>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</si>
  <si>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</si>
  <si>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</si>
  <si>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</si>
  <si>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</si>
  <si>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</si>
  <si>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</si>
  <si>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</si>
  <si>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</si>
  <si>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</si>
  <si>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</si>
  <si>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</si>
  <si>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</si>
  <si>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</si>
  <si>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</si>
  <si>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</si>
  <si>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</si>
  <si>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</si>
  <si>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</si>
  <si>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</si>
  <si>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</si>
  <si>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</si>
  <si>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</si>
  <si>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</si>
  <si>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</si>
  <si>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</si>
  <si>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</si>
  <si>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</si>
  <si>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</si>
  <si>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</si>
  <si>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</si>
  <si>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</si>
  <si>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</si>
  <si>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</si>
  <si>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</si>
  <si>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</si>
  <si>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</si>
  <si>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</si>
  <si>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</si>
  <si>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</si>
  <si>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</si>
  <si>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</si>
  <si>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</si>
  <si>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</si>
  <si>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</si>
  <si>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</si>
  <si>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</si>
  <si>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</si>
  <si>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</si>
  <si>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</si>
  <si>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</si>
  <si>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</si>
  <si>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</si>
  <si>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</si>
  <si>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</si>
  <si>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</si>
  <si>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</si>
  <si>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</si>
  <si>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</si>
  <si>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</si>
  <si>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</si>
  <si>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</si>
  <si>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</si>
  <si>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</si>
  <si>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</si>
  <si>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</si>
  <si>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</si>
  <si>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</si>
  <si>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</si>
  <si>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</si>
  <si>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</si>
  <si>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</si>
  <si>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</si>
  <si>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</si>
  <si>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</si>
  <si>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</si>
  <si>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</si>
  <si>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</si>
  <si>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</si>
  <si>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</si>
  <si>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</si>
  <si>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</si>
  <si>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</si>
  <si>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</si>
  <si>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</si>
  <si>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</si>
  <si>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</si>
  <si>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</si>
  <si>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</si>
  <si>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</si>
  <si>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</si>
  <si>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</si>
  <si>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</si>
  <si>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</si>
  <si>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</si>
  <si>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</si>
  <si>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</si>
  <si>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</si>
  <si>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</si>
  <si>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</si>
  <si>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</si>
  <si>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</si>
  <si>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</si>
  <si>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</si>
  <si>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</si>
  <si>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</si>
  <si>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</si>
  <si>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</si>
  <si>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</si>
  <si>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</si>
  <si>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</si>
  <si>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</si>
  <si>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</si>
  <si>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</si>
  <si>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</si>
  <si>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</si>
  <si>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</si>
  <si>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</si>
  <si>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</si>
  <si>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</si>
  <si>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</si>
  <si>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</si>
  <si>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</si>
  <si>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</si>
  <si>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</si>
  <si>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</si>
  <si>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</si>
  <si>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</si>
  <si>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</si>
  <si>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</si>
  <si>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</si>
  <si>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</si>
  <si>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</si>
  <si>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</si>
  <si>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</si>
  <si>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</si>
  <si>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</si>
  <si>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</si>
  <si>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</si>
  <si>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</si>
  <si>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</si>
  <si>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</si>
  <si>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</si>
  <si>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</si>
  <si>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</si>
  <si>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</si>
  <si>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</si>
  <si>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</si>
  <si>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</si>
  <si>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</si>
  <si>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</si>
  <si>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</si>
  <si>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</si>
  <si>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</si>
  <si>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</si>
  <si>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</si>
  <si>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</si>
  <si>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</si>
  <si>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</si>
  <si>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</si>
  <si>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</si>
  <si>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</si>
  <si>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</si>
  <si>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</si>
  <si>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</si>
  <si>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</si>
  <si>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</si>
  <si>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</si>
  <si>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</si>
  <si>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</si>
  <si>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</si>
  <si>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</si>
  <si>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</si>
  <si>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</si>
  <si>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</si>
  <si>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</si>
  <si>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</si>
  <si>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</si>
  <si>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</si>
  <si>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</si>
  <si>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</si>
  <si>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</si>
  <si>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</si>
  <si>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</si>
  <si>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</si>
  <si>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</si>
  <si>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</si>
  <si>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</si>
  <si>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</si>
  <si>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</si>
  <si>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</si>
  <si>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</si>
  <si>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</si>
  <si>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</si>
  <si>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</si>
  <si>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</si>
  <si>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</si>
  <si>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</si>
  <si>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</si>
  <si>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</si>
  <si>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</si>
  <si>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</si>
  <si>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</si>
  <si>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</si>
  <si>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</si>
  <si>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</si>
  <si>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</si>
  <si>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</si>
  <si>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</si>
  <si>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</si>
  <si>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</si>
  <si>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</si>
  <si>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</si>
  <si>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</si>
  <si>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</si>
  <si>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</si>
  <si>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</si>
  <si>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</si>
  <si>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</si>
  <si>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</si>
  <si>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</si>
  <si>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</si>
  <si>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</si>
  <si>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</si>
  <si>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</si>
  <si>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</si>
  <si>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</si>
  <si>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</si>
  <si>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</si>
  <si>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</si>
  <si>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</si>
  <si>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</si>
  <si>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</si>
  <si>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</si>
  <si>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</si>
  <si>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</si>
  <si>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</si>
  <si>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</si>
  <si>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</si>
  <si>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</si>
  <si>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</si>
  <si>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</si>
  <si>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</si>
  <si>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</si>
  <si>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</si>
  <si>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</si>
  <si>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</si>
  <si>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</si>
  <si>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</si>
  <si>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</si>
  <si>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</si>
  <si>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</si>
  <si>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</si>
  <si>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</si>
  <si>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</si>
  <si>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</si>
  <si>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</si>
  <si>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</si>
  <si>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</si>
  <si>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</si>
  <si>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</si>
  <si>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</si>
  <si>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</si>
  <si>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</si>
  <si>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</si>
  <si>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</si>
  <si>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</si>
  <si>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</si>
  <si>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</si>
  <si>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</si>
  <si>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</si>
  <si>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</si>
  <si>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</si>
  <si>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</si>
  <si>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</si>
  <si>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</si>
  <si>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</si>
  <si>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</si>
  <si>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</si>
  <si>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</si>
  <si>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</si>
  <si>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</si>
  <si>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</si>
  <si>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</si>
  <si>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</si>
  <si>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</si>
  <si>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</si>
  <si>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</si>
  <si>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</si>
  <si>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</si>
  <si>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</si>
  <si>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</si>
  <si>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</si>
  <si>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</si>
  <si>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</si>
  <si>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</si>
  <si>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</si>
  <si>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</si>
  <si>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</si>
  <si>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</si>
  <si>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</si>
  <si>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</si>
  <si>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</si>
  <si>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</si>
  <si>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</si>
  <si>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</si>
  <si>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</si>
  <si>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</si>
  <si>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</si>
  <si>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</si>
  <si>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</si>
  <si>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</si>
  <si>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</si>
  <si>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</si>
  <si>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</si>
  <si>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</si>
  <si>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</si>
  <si>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</si>
  <si>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</si>
  <si>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</si>
  <si>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</si>
  <si>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</si>
  <si>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</si>
  <si>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</si>
  <si>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</si>
  <si>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</si>
  <si>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</si>
  <si>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</si>
  <si>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</si>
  <si>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</si>
  <si>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</si>
  <si>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</si>
  <si>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</si>
  <si>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</si>
  <si>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</si>
  <si>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</si>
  <si>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</si>
  <si>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</si>
  <si>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</si>
  <si>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</si>
  <si>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</si>
  <si>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</si>
  <si>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</si>
  <si>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</si>
  <si>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</si>
  <si>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</si>
  <si>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</si>
  <si>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</si>
  <si>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</si>
  <si>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</si>
  <si>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</si>
  <si>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</si>
  <si>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</si>
  <si>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</si>
  <si>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</si>
  <si>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</si>
  <si>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</si>
  <si>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</si>
  <si>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</si>
  <si>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</si>
  <si>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</si>
  <si>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</si>
  <si>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</si>
  <si>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</si>
  <si>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</si>
  <si>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</si>
  <si>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</si>
  <si>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</si>
  <si>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</si>
  <si>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</si>
  <si>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</si>
  <si>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</si>
  <si>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</si>
  <si>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</si>
  <si>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</si>
  <si>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</si>
  <si>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</si>
  <si>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</si>
  <si>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</si>
  <si>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</si>
  <si>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</si>
  <si>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</si>
  <si>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</si>
  <si>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</si>
  <si>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</si>
  <si>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</si>
  <si>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</si>
  <si>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</si>
  <si>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</si>
  <si>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</si>
  <si>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</si>
  <si>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</si>
  <si>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</si>
  <si>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</si>
  <si>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</si>
  <si>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</si>
  <si>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</si>
  <si>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</si>
  <si>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</si>
  <si>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</si>
  <si>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</si>
  <si>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</si>
  <si>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</si>
  <si>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</si>
  <si>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</si>
  <si>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</si>
  <si>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</si>
  <si>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</si>
  <si>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</si>
  <si>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</si>
  <si>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</si>
  <si>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</si>
  <si>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</si>
  <si>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</si>
  <si>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</si>
  <si>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</si>
  <si>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</si>
  <si>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</si>
  <si>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</si>
  <si>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</si>
  <si>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</si>
  <si>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</si>
  <si>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</si>
  <si>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</si>
  <si>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</si>
  <si>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</si>
  <si>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</si>
  <si>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</si>
  <si>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</si>
  <si>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</si>
  <si>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</si>
  <si>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</si>
  <si>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</si>
  <si>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</si>
  <si>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</si>
  <si>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</si>
  <si>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</si>
  <si>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</si>
  <si>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</si>
  <si>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</si>
  <si>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</si>
  <si>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</si>
  <si>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</si>
  <si>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</si>
  <si>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</si>
  <si>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</si>
  <si>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</si>
  <si>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</si>
  <si>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</si>
  <si>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</si>
  <si>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</si>
  <si>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</si>
  <si>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</si>
  <si>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</si>
  <si>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</si>
  <si>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</si>
  <si>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</si>
  <si>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</si>
  <si>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</si>
  <si>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</si>
  <si>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</si>
  <si>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</si>
  <si>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</si>
  <si>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</si>
  <si>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</si>
  <si>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</si>
  <si>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</si>
  <si>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</si>
  <si>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</si>
  <si>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</si>
  <si>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</si>
  <si>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</si>
  <si>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</si>
  <si>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</si>
  <si>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</si>
  <si>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</si>
  <si>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</si>
  <si>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</si>
  <si>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</si>
  <si>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</si>
  <si>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</si>
  <si>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</si>
  <si>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</si>
  <si>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</si>
  <si>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</si>
  <si>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</si>
  <si>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</si>
  <si>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</si>
  <si>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</si>
  <si>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</si>
  <si>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</si>
  <si>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</si>
  <si>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</si>
  <si>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</si>
  <si>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</si>
  <si>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</si>
  <si>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</si>
  <si>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</si>
  <si>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</si>
  <si>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</si>
  <si>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</si>
  <si>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</si>
  <si>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</si>
  <si>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</si>
  <si>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</si>
  <si>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</si>
  <si>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</si>
  <si>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</si>
  <si>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</si>
  <si>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</si>
  <si>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</si>
  <si>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</si>
  <si>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</si>
  <si>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</si>
  <si>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</si>
  <si>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</si>
  <si>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</si>
  <si>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</si>
  <si>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</si>
  <si>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</si>
  <si>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</si>
  <si>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</si>
  <si>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</si>
  <si>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</si>
  <si>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</si>
  <si>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</si>
  <si>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</si>
  <si>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</si>
  <si>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</si>
  <si>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</si>
  <si>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</si>
  <si>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</si>
  <si>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</si>
  <si>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</si>
  <si>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</si>
  <si>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</si>
  <si>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</si>
  <si>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</si>
  <si>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</si>
  <si>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</si>
  <si>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</si>
  <si>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</si>
  <si>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</si>
  <si>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</si>
  <si>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</si>
  <si>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</si>
  <si>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</si>
  <si>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</si>
  <si>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</si>
  <si>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</si>
  <si>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</si>
  <si>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</si>
  <si>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</si>
  <si>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</si>
  <si>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</si>
  <si>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</si>
  <si>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</si>
  <si>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</si>
  <si>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</si>
  <si>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</si>
  <si>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</si>
  <si>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</si>
  <si>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</si>
  <si>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</si>
  <si>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</si>
  <si>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</si>
  <si>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</si>
  <si>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</si>
  <si>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</si>
  <si>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</si>
  <si>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</si>
  <si>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</si>
  <si>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</si>
  <si>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</si>
  <si>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</si>
  <si>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</si>
  <si>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</si>
  <si>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</si>
  <si>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</si>
  <si>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</si>
  <si>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</si>
  <si>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</si>
  <si>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</si>
  <si>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</si>
  <si>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</si>
  <si>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</si>
  <si>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</si>
  <si>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</si>
  <si>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</si>
  <si>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</si>
  <si>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</si>
  <si>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</si>
  <si>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</si>
  <si>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</si>
  <si>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</si>
  <si>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</si>
  <si>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</si>
  <si>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</si>
  <si>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</si>
  <si>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</si>
  <si>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</si>
  <si>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</si>
  <si>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</si>
  <si>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</si>
  <si>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</si>
  <si>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</si>
  <si>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</si>
  <si>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</si>
  <si>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</si>
  <si>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</si>
  <si>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</si>
  <si>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</si>
  <si>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</si>
  <si>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</si>
  <si>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</si>
  <si>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</si>
  <si>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</si>
  <si>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</si>
  <si>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</si>
  <si>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</si>
  <si>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</si>
  <si>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</si>
  <si>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</si>
  <si>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</si>
  <si>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</si>
  <si>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</si>
  <si>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</si>
  <si>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</si>
  <si>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</si>
  <si>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</si>
  <si>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</si>
  <si>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</si>
  <si>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</si>
  <si>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</si>
  <si>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</si>
  <si>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</si>
  <si>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</si>
  <si>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</si>
  <si>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</si>
  <si>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</si>
  <si>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</si>
  <si>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</si>
  <si>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</si>
  <si>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</si>
  <si>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</si>
  <si>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</si>
  <si>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</si>
  <si>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</si>
  <si>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</si>
  <si>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</si>
  <si>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</si>
  <si>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</si>
  <si>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</si>
  <si>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</si>
  <si>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</si>
  <si>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</si>
  <si>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</si>
  <si>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</si>
  <si>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</si>
  <si>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</si>
  <si>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</si>
  <si>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</si>
  <si>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</si>
  <si>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</si>
  <si>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</si>
  <si>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</si>
  <si>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</si>
  <si>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</si>
  <si>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</si>
  <si>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</si>
  <si>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</si>
  <si>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</si>
  <si>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</si>
  <si>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</si>
  <si>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</si>
  <si>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</si>
  <si>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</si>
  <si>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</si>
  <si>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</si>
  <si>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</si>
  <si>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</si>
  <si>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</si>
  <si>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</si>
  <si>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</si>
  <si>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</si>
  <si>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</si>
  <si>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</si>
  <si>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</si>
  <si>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</si>
  <si>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</si>
  <si>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</si>
  <si>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</si>
  <si>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</si>
  <si>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</si>
  <si>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</si>
  <si>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</si>
  <si>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</si>
  <si>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</si>
  <si>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</si>
  <si>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</si>
  <si>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</si>
  <si>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</si>
  <si>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</si>
  <si>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</si>
  <si>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</si>
  <si>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</si>
  <si>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</si>
  <si>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</si>
  <si>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</si>
  <si>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</si>
  <si>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</si>
  <si>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</si>
  <si>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</si>
  <si>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</si>
  <si>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</si>
  <si>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</si>
  <si>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</si>
  <si>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</si>
  <si>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</si>
  <si>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</si>
  <si>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</si>
  <si>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</si>
  <si>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</si>
  <si>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</si>
  <si>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</si>
  <si>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</si>
  <si>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</si>
  <si>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</si>
  <si>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</si>
  <si>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</si>
  <si>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</si>
  <si>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</si>
  <si>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</si>
  <si>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</si>
  <si>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</si>
  <si>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</si>
  <si>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</si>
  <si>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</si>
  <si>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</si>
  <si>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</si>
  <si>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</si>
  <si>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</si>
  <si>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</si>
  <si>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</si>
  <si>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</si>
  <si>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</si>
  <si>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</si>
  <si>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</si>
  <si>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</si>
  <si>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</si>
  <si>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</si>
  <si>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</si>
  <si>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</si>
  <si>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</si>
  <si>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</si>
  <si>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</si>
  <si>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</si>
  <si>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</si>
  <si>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</si>
  <si>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</si>
  <si>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</si>
  <si>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</si>
  <si>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</si>
  <si>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</si>
  <si>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</si>
  <si>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</si>
  <si>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</si>
  <si>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</si>
  <si>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</si>
  <si>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</si>
  <si>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</si>
  <si>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</si>
  <si>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</si>
  <si>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</si>
  <si>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</si>
  <si>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</si>
  <si>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</si>
  <si>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</si>
  <si>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</si>
  <si>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</si>
  <si>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</si>
  <si>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</si>
  <si>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</si>
  <si>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</si>
  <si>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</si>
  <si>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</si>
  <si>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</si>
  <si>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</si>
  <si>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</si>
  <si>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</si>
  <si>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</si>
  <si>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</si>
  <si>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</si>
  <si>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</si>
  <si>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</si>
  <si>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</si>
  <si>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</si>
  <si>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</si>
  <si>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</si>
  <si>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</si>
  <si>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</si>
  <si>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</si>
  <si>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</si>
  <si>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</si>
  <si>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</si>
  <si>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</si>
  <si>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</si>
  <si>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</si>
  <si>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</si>
  <si>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</si>
  <si>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</si>
  <si>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</si>
  <si>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</si>
  <si>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</si>
  <si>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</si>
  <si>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</si>
  <si>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</si>
  <si>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</si>
  <si>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</si>
  <si>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</si>
  <si>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</si>
  <si>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</si>
  <si>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</si>
  <si>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</si>
  <si>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</si>
  <si>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</si>
  <si>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</si>
  <si>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</si>
  <si>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</si>
  <si>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</si>
  <si>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</si>
  <si>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</si>
  <si>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</si>
  <si>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</si>
  <si>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</si>
  <si>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</si>
  <si>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</si>
  <si>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</si>
  <si>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</si>
  <si>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</si>
  <si>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</si>
  <si>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</si>
  <si>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</si>
  <si>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</si>
  <si>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</si>
  <si>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</si>
  <si>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</si>
  <si>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</si>
  <si>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</si>
  <si>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</si>
  <si>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</si>
  <si>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</si>
  <si>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</si>
  <si>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</si>
  <si>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</si>
  <si>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</si>
  <si>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</si>
  <si>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</si>
  <si>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</si>
  <si>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</si>
  <si>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</si>
  <si>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</si>
  <si>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</si>
  <si>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</si>
  <si>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</si>
  <si>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</si>
  <si>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</si>
  <si>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</si>
  <si>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</si>
  <si>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</si>
  <si>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</si>
  <si>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</si>
  <si>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</si>
  <si>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</si>
  <si>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</si>
  <si>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</si>
  <si>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</si>
  <si>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</si>
  <si>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</si>
  <si>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</si>
  <si>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</si>
  <si>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</si>
  <si>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</si>
  <si>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</si>
  <si>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</si>
  <si>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</si>
  <si>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</si>
  <si>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</si>
  <si>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</si>
  <si>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</si>
  <si>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</si>
  <si>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</si>
  <si>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</si>
  <si>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</si>
  <si>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</si>
  <si>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</si>
  <si>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</si>
  <si>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</si>
  <si>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</si>
  <si>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</si>
  <si>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</si>
  <si>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</si>
  <si>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</si>
  <si>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</si>
  <si>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</si>
  <si>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</si>
  <si>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</si>
  <si>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</si>
  <si>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</si>
  <si>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</si>
  <si>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</si>
  <si>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</si>
  <si>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</si>
  <si>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</si>
  <si>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</si>
  <si>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</si>
  <si>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</si>
  <si>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</si>
  <si>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</si>
  <si>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</si>
  <si>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</si>
  <si>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</si>
  <si>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</si>
  <si>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</si>
  <si>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</si>
  <si>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</si>
  <si>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</si>
  <si>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</si>
  <si>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</si>
  <si>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</si>
  <si>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</si>
  <si>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</si>
  <si>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</si>
  <si>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</si>
  <si>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</si>
  <si>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</si>
  <si>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</si>
  <si>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</si>
  <si>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</si>
  <si>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</si>
  <si>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</si>
  <si>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</si>
  <si>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</si>
  <si>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</si>
  <si>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</si>
  <si>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</si>
  <si>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</si>
  <si>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</si>
  <si>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</si>
  <si>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</si>
  <si>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</si>
  <si>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</si>
  <si>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</si>
  <si>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</si>
  <si>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</si>
  <si>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</si>
  <si>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</si>
  <si>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</si>
  <si>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</si>
  <si>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</si>
  <si>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</si>
  <si>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</si>
  <si>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</si>
  <si>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</si>
  <si>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</si>
  <si>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</si>
  <si>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</si>
  <si>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</si>
  <si>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</si>
  <si>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</si>
  <si>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</si>
  <si>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</si>
  <si>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</si>
  <si>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</si>
  <si>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</si>
  <si>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</si>
  <si>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</si>
  <si>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</si>
  <si>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</si>
  <si>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</si>
  <si>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</si>
  <si>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</si>
  <si>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</si>
  <si>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</si>
  <si>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</si>
  <si>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</si>
  <si>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</si>
  <si>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</si>
  <si>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</si>
  <si>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</si>
  <si>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</si>
  <si>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</si>
  <si>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</si>
  <si>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</si>
  <si>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</si>
  <si>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</si>
  <si>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</si>
  <si>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</si>
  <si>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</si>
  <si>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</si>
  <si>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</si>
  <si>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</si>
  <si>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</si>
  <si>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</si>
  <si>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</si>
  <si>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</si>
  <si>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</si>
  <si>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</si>
  <si>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</si>
  <si>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</si>
  <si>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</si>
  <si>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</si>
  <si>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</si>
  <si>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</si>
  <si>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</si>
  <si>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</si>
  <si>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</si>
  <si>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</si>
  <si>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</si>
  <si>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</si>
  <si>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</si>
  <si>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</si>
  <si>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</si>
  <si>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</si>
  <si>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</si>
  <si>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</si>
  <si>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</si>
  <si>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</si>
  <si>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</si>
  <si>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</si>
  <si>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</si>
  <si>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</si>
  <si>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</si>
  <si>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</si>
  <si>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</si>
  <si>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</si>
  <si>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</si>
  <si>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</si>
  <si>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</si>
  <si>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</si>
  <si>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</si>
  <si>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</si>
  <si>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</si>
  <si>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</si>
  <si>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</si>
  <si>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</si>
  <si>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</si>
  <si>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</si>
  <si>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</si>
  <si>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</si>
  <si>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</si>
  <si>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</si>
  <si>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</si>
  <si>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</si>
  <si>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</si>
  <si>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</si>
  <si>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</si>
  <si>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</si>
  <si>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</si>
  <si>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</si>
  <si>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</si>
  <si>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</si>
  <si>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</si>
  <si>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</si>
  <si>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</si>
  <si>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</si>
  <si>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</si>
  <si>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</si>
  <si>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</si>
  <si>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</si>
  <si>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</si>
  <si>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</si>
  <si>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</si>
  <si>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</si>
  <si>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</si>
  <si>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</si>
  <si>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</si>
  <si>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</si>
  <si>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</si>
  <si>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</si>
  <si>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</si>
  <si>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</si>
  <si>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</si>
  <si>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</si>
  <si>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</si>
  <si>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</si>
  <si>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</si>
  <si>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</si>
  <si>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</si>
  <si>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</si>
  <si>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</si>
  <si>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</si>
  <si>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</si>
  <si>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</si>
  <si>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</si>
  <si>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</si>
  <si>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</si>
  <si>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</si>
  <si>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</si>
  <si>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</si>
  <si>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</si>
  <si>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</si>
  <si>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</si>
  <si>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</si>
  <si>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</si>
  <si>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</si>
  <si>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</si>
  <si>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</si>
  <si>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</si>
  <si>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</si>
  <si>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</si>
  <si>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</si>
  <si>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</si>
  <si>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</si>
  <si>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</si>
  <si>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</si>
  <si>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</si>
  <si>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</si>
  <si>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</si>
  <si>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</si>
  <si>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</si>
  <si>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</si>
  <si>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</si>
  <si>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</si>
  <si>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</si>
  <si>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</si>
  <si>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</si>
  <si>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</si>
  <si>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</si>
  <si>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</si>
  <si>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</si>
  <si>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</si>
  <si>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</si>
  <si>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</si>
  <si>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</si>
  <si>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</si>
  <si>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</si>
  <si>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</si>
  <si>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</si>
  <si>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</si>
  <si>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</si>
  <si>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</si>
  <si>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</si>
  <si>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</si>
  <si>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</si>
  <si>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</si>
  <si>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</si>
  <si>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</si>
  <si>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</si>
  <si>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</si>
  <si>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</si>
  <si>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</si>
  <si>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</si>
  <si>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</si>
  <si>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</si>
  <si>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</si>
  <si>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</si>
  <si>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</si>
  <si>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</si>
  <si>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</si>
  <si>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</si>
  <si>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</si>
  <si>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</si>
  <si>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</si>
  <si>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</si>
  <si>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</si>
  <si>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</si>
  <si>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</si>
  <si>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</si>
  <si>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</si>
  <si>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</si>
  <si>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</si>
  <si>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</si>
  <si>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</si>
  <si>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</si>
  <si>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</si>
  <si>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</si>
  <si>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</si>
  <si>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</si>
  <si>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</si>
  <si>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</si>
  <si>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</si>
  <si>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</si>
  <si>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</si>
  <si>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</si>
  <si>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</si>
  <si>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</si>
  <si>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</si>
  <si>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</si>
  <si>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</si>
  <si>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</si>
  <si>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</si>
  <si>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</si>
  <si>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</si>
  <si>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</si>
  <si>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</si>
  <si>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</si>
  <si>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</si>
  <si>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</si>
  <si>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</si>
  <si>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</si>
  <si>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</si>
  <si>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</si>
  <si>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</si>
  <si>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</si>
  <si>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</si>
  <si>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</si>
  <si>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</si>
  <si>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</si>
  <si>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</si>
  <si>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</si>
  <si>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</si>
  <si>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</si>
  <si>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</si>
  <si>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</si>
  <si>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</si>
  <si>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</si>
  <si>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</si>
  <si>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</si>
  <si>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</si>
  <si>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</si>
  <si>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</si>
  <si>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</si>
  <si>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</si>
  <si>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</si>
  <si>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</si>
  <si>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</si>
  <si>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</si>
  <si>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</si>
  <si>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</si>
  <si>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</si>
  <si>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</si>
  <si>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</si>
  <si>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</si>
  <si>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</si>
  <si>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</si>
  <si>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</si>
  <si>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</si>
  <si>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</si>
  <si>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</si>
  <si>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</si>
  <si>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</si>
  <si>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</si>
  <si>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</si>
  <si>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</si>
  <si>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</si>
  <si>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</si>
  <si>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</si>
  <si>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</si>
  <si>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</si>
  <si>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</si>
  <si>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</si>
  <si>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</si>
  <si>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</si>
  <si>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</si>
  <si>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</si>
  <si>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</si>
  <si>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</si>
  <si>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</si>
  <si>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</si>
  <si>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</si>
  <si>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</si>
  <si>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</si>
  <si>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</si>
  <si>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</si>
  <si>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</si>
  <si>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</si>
  <si>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</si>
  <si>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</si>
  <si>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</si>
  <si>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</si>
  <si>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</si>
  <si>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</si>
  <si>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</si>
  <si>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</si>
  <si>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</si>
  <si>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</si>
  <si>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</si>
  <si>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</si>
  <si>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</si>
  <si>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</si>
  <si>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</si>
  <si>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</si>
  <si>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</si>
  <si>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</si>
  <si>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</si>
  <si>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</si>
  <si>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</si>
  <si>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</si>
  <si>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</si>
  <si>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</si>
  <si>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</si>
  <si>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</si>
  <si>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</si>
  <si>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</si>
  <si>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</si>
  <si>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</si>
  <si>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</si>
  <si>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</si>
  <si>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</si>
  <si>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</si>
  <si>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</si>
  <si>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</si>
  <si>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</si>
  <si>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</si>
  <si>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</si>
  <si>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</si>
  <si>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</si>
  <si>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</si>
  <si>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</si>
  <si>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</si>
  <si>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</si>
  <si>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</si>
  <si>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</si>
  <si>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</si>
  <si>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</si>
  <si>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</si>
  <si>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</si>
  <si>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</si>
  <si>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</si>
  <si>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</si>
  <si>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</si>
  <si>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</si>
  <si>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</si>
  <si>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</si>
  <si>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</si>
  <si>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</si>
  <si>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</si>
  <si>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</si>
  <si>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</si>
  <si>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</si>
  <si>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</si>
  <si>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</si>
  <si>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</si>
  <si>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</si>
  <si>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</si>
  <si>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</si>
  <si>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</si>
  <si>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</si>
  <si>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</si>
  <si>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</si>
  <si>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</si>
  <si>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</si>
  <si>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</si>
  <si>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</si>
  <si>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</si>
  <si>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</si>
  <si>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</si>
  <si>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</si>
  <si>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</si>
  <si>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</si>
  <si>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</si>
  <si>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</si>
  <si>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</si>
  <si>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</si>
  <si>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</si>
  <si>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</si>
  <si>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</si>
  <si>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</si>
  <si>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</si>
  <si>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</si>
  <si>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</si>
  <si>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</si>
  <si>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</si>
  <si>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</si>
  <si>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</si>
  <si>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</si>
  <si>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</si>
  <si>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</si>
  <si>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</si>
  <si>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</si>
  <si>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</si>
  <si>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</si>
  <si>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</si>
  <si>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</si>
  <si>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</si>
  <si>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</si>
  <si>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</si>
  <si>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</si>
  <si>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</si>
  <si>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</si>
  <si>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</si>
  <si>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</si>
  <si>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</si>
  <si>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</si>
  <si>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</si>
  <si>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</si>
  <si>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</si>
  <si>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</si>
  <si>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</si>
  <si>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</si>
  <si>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</si>
  <si>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</si>
  <si>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</si>
  <si>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</si>
  <si>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</si>
  <si>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</si>
  <si>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</si>
  <si>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</si>
  <si>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</si>
  <si>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</si>
  <si>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</si>
  <si>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</si>
  <si>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</si>
  <si>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</si>
  <si>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</si>
  <si>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</si>
  <si>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</si>
  <si>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</si>
  <si>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</si>
  <si>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</si>
  <si>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</si>
  <si>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</si>
  <si>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</si>
  <si>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</si>
  <si>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</si>
  <si>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</si>
  <si>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</si>
  <si>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</si>
  <si>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</si>
  <si>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</si>
  <si>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</si>
  <si>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</si>
  <si>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</si>
  <si>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</si>
  <si>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</si>
  <si>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</si>
  <si>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</si>
  <si>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</si>
  <si>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</si>
  <si>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</si>
  <si>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</si>
  <si>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</si>
  <si>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</si>
  <si>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</si>
  <si>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</si>
  <si>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</si>
  <si>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</si>
  <si>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</si>
  <si>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</si>
  <si>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</si>
  <si>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</si>
  <si>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</si>
  <si>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</si>
  <si>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</si>
  <si>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</si>
  <si>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</si>
  <si>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</si>
  <si>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</si>
  <si>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</si>
  <si>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</si>
  <si>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</si>
  <si>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</si>
  <si>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</si>
  <si>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</si>
  <si>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</si>
  <si>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</si>
  <si>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</si>
  <si>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</si>
  <si>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</si>
  <si>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</si>
  <si>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</si>
  <si>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</si>
  <si>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</si>
  <si>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</si>
  <si>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</si>
  <si>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</si>
  <si>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</si>
  <si>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</si>
  <si>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</si>
  <si>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</si>
  <si>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</si>
  <si>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</si>
  <si>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</si>
  <si>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</si>
  <si>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</si>
  <si>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</si>
  <si>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</si>
  <si>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</si>
  <si>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</si>
  <si>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</si>
  <si>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</si>
  <si>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</si>
  <si>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</si>
  <si>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</si>
  <si>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</si>
  <si>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</si>
  <si>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</si>
  <si>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</si>
  <si>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</si>
  <si>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</si>
  <si>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</si>
  <si>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</si>
  <si>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</si>
  <si>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</si>
  <si>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</si>
  <si>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</si>
  <si>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</si>
  <si>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</si>
  <si>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</si>
  <si>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</si>
  <si>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</si>
  <si>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</si>
  <si>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</si>
  <si>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</si>
  <si>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</si>
  <si>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</si>
  <si>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</si>
  <si>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</si>
  <si>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</si>
  <si>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</si>
  <si>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</si>
  <si>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</si>
  <si>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</si>
  <si>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</si>
  <si>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</si>
  <si>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</si>
  <si>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</si>
  <si>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</si>
  <si>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</si>
  <si>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</si>
  <si>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</si>
  <si>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</si>
  <si>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</si>
  <si>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</si>
  <si>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</si>
  <si>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</si>
  <si>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</si>
  <si>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</si>
  <si>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</si>
  <si>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</si>
  <si>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</si>
  <si>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</si>
  <si>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</si>
  <si>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</si>
  <si>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</si>
  <si>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</si>
  <si>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</si>
  <si>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</si>
  <si>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</si>
  <si>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</si>
  <si>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</si>
  <si>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</si>
  <si>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</si>
  <si>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</si>
  <si>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</si>
  <si>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</si>
  <si>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</si>
  <si>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</si>
  <si>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</si>
  <si>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</si>
  <si>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</si>
  <si>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</si>
  <si>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</si>
  <si>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</si>
  <si>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</si>
  <si>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</si>
  <si>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</si>
  <si>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</si>
  <si>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</si>
  <si>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</si>
  <si>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</si>
  <si>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</si>
  <si>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</si>
  <si>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</si>
  <si>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</si>
  <si>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</si>
  <si>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</si>
  <si>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</si>
  <si>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</si>
  <si>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</si>
  <si>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</si>
  <si>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</si>
  <si>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</si>
  <si>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</si>
  <si>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</si>
  <si>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</si>
  <si>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</si>
  <si>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</si>
  <si>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</si>
  <si>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</si>
  <si>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</si>
  <si>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</si>
  <si>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</si>
  <si>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</si>
  <si>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</si>
  <si>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</si>
  <si>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</si>
  <si>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</si>
  <si>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</si>
  <si>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</si>
  <si>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</si>
  <si>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</si>
  <si>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</si>
  <si>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</si>
  <si>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</si>
  <si>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</si>
  <si>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</si>
  <si>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</si>
  <si>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</si>
  <si>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</si>
  <si>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</si>
  <si>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</si>
  <si>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</si>
  <si>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</si>
  <si>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</si>
  <si>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</si>
  <si>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</si>
  <si>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</si>
  <si>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</si>
  <si>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</si>
  <si>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</si>
  <si>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</si>
  <si>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</si>
  <si>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</si>
  <si>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</si>
  <si>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</si>
  <si>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</si>
  <si>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</si>
  <si>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</si>
  <si>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</si>
  <si>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</si>
  <si>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</si>
  <si>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</si>
  <si>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</si>
  <si>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</si>
  <si>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</si>
  <si>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</si>
  <si>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</si>
  <si>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</si>
  <si>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</si>
  <si>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</si>
  <si>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</si>
  <si>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</si>
  <si>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</si>
  <si>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</si>
  <si>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</si>
  <si>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</si>
  <si>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</si>
  <si>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</si>
  <si>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</si>
  <si>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</si>
  <si>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</si>
  <si>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</si>
  <si>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</si>
  <si>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</si>
  <si>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</si>
  <si>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</si>
  <si>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</si>
  <si>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</si>
  <si>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</si>
  <si>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</si>
  <si>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</si>
  <si>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</si>
  <si>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</si>
  <si>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</si>
  <si>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</si>
  <si>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</si>
  <si>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</si>
  <si>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</si>
  <si>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</si>
  <si>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</si>
  <si>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</si>
  <si>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</si>
  <si>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</si>
  <si>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</si>
  <si>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</si>
  <si>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</si>
  <si>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</si>
  <si>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</si>
  <si>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</si>
  <si>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</si>
  <si>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</si>
  <si>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</si>
  <si>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</si>
  <si>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</si>
  <si>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</si>
  <si>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</si>
  <si>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</si>
  <si>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</si>
  <si>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</si>
  <si>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</si>
  <si>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</si>
  <si>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</si>
  <si>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</si>
  <si>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</si>
  <si>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</si>
  <si>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</si>
  <si>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</si>
  <si>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</si>
  <si>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</si>
  <si>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</si>
  <si>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</si>
  <si>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</si>
  <si>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</si>
  <si>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</si>
  <si>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</si>
  <si>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</si>
  <si>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</si>
  <si>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</si>
  <si>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</si>
  <si>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</si>
  <si>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</si>
  <si>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</si>
  <si>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</si>
  <si>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</si>
  <si>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</si>
  <si>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</si>
  <si>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</si>
  <si>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</si>
  <si>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</si>
  <si>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</si>
  <si>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</si>
  <si>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</si>
  <si>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</si>
  <si>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</si>
  <si>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</si>
  <si>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</si>
  <si>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</si>
  <si>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</si>
  <si>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</si>
  <si>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</si>
  <si>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</si>
  <si>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</si>
  <si>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</si>
  <si>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</si>
  <si>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</si>
  <si>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</si>
  <si>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</si>
  <si>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</si>
  <si>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</si>
  <si>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</si>
  <si>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</si>
  <si>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</si>
  <si>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</si>
  <si>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</si>
  <si>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</si>
  <si>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</si>
  <si>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</si>
  <si>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</si>
  <si>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</si>
  <si>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</si>
  <si>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</si>
  <si>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</si>
  <si>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</si>
  <si>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</si>
  <si>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</si>
  <si>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</si>
  <si>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</si>
  <si>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</si>
  <si>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</si>
  <si>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</si>
  <si>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</si>
  <si>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</si>
  <si>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</si>
  <si>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</si>
  <si>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</si>
  <si>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</si>
  <si>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</si>
  <si>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</si>
  <si>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</si>
  <si>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</si>
  <si>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</si>
  <si>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</si>
  <si>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</si>
  <si>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</si>
  <si>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</si>
  <si>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</si>
  <si>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</si>
  <si>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</si>
  <si>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</si>
  <si>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</si>
  <si>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</si>
  <si>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</si>
  <si>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</si>
  <si>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</si>
  <si>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</si>
  <si>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</si>
  <si>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</si>
  <si>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</si>
  <si>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</si>
  <si>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</si>
  <si>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</si>
  <si>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</si>
  <si>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</si>
  <si>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</si>
  <si>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</si>
  <si>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</si>
  <si>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</si>
  <si>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</si>
  <si>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</si>
  <si>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</si>
  <si>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</si>
  <si>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</si>
  <si>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</si>
  <si>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</si>
  <si>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</si>
  <si>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</si>
  <si>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</si>
  <si>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</si>
  <si>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</si>
  <si>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</si>
  <si>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</si>
  <si>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</si>
  <si>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</si>
  <si>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</si>
  <si>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</si>
  <si>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</si>
  <si>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</si>
  <si>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</si>
  <si>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</si>
  <si>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</si>
  <si>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</si>
  <si>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</si>
  <si>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</si>
  <si>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</si>
  <si>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</si>
  <si>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</si>
  <si>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</si>
  <si>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</si>
  <si>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</si>
  <si>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</si>
  <si>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</si>
  <si>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</si>
  <si>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</si>
  <si>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</si>
  <si>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</si>
  <si>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</si>
  <si>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</si>
  <si>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</si>
  <si>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</si>
  <si>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</si>
  <si>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</si>
  <si>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</si>
  <si>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</si>
  <si>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</si>
  <si>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</si>
  <si>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</si>
  <si>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</si>
  <si>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</si>
  <si>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</si>
  <si>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</si>
  <si>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</si>
  <si>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</si>
  <si>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</si>
  <si>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</si>
  <si>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</si>
  <si>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</si>
  <si>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</si>
  <si>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</si>
  <si>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</si>
  <si>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</si>
  <si>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</si>
  <si>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</si>
  <si>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</si>
  <si>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</si>
  <si>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</si>
  <si>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</si>
  <si>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</si>
  <si>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</si>
  <si>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</si>
  <si>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</si>
  <si>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</si>
  <si>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</si>
  <si>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</si>
  <si>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</si>
  <si>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</si>
  <si>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</si>
  <si>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</si>
  <si>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</si>
  <si>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</si>
  <si>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</si>
  <si>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</si>
  <si>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</si>
  <si>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</si>
  <si>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</si>
  <si>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</si>
  <si>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</si>
  <si>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</si>
  <si>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</si>
  <si>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</si>
  <si>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</si>
  <si>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</si>
  <si>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</si>
  <si>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</si>
  <si>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</si>
  <si>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</si>
  <si>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</si>
  <si>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</si>
  <si>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</si>
  <si>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</si>
  <si>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</si>
  <si>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</si>
  <si>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</si>
  <si>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</si>
  <si>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</si>
  <si>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</si>
  <si>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</si>
  <si>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</si>
  <si>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</si>
  <si>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</si>
  <si>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</si>
  <si>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</si>
  <si>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</si>
  <si>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</si>
  <si>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</si>
  <si>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</si>
  <si>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</si>
  <si>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</si>
  <si>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</si>
  <si>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</si>
  <si>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</si>
  <si>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</si>
  <si>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</si>
  <si>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</si>
  <si>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</si>
  <si>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</si>
  <si>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</si>
  <si>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</si>
  <si>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</si>
  <si>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</si>
  <si>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</si>
  <si>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</si>
  <si>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</si>
  <si>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</si>
  <si>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</si>
  <si>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</si>
  <si>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</si>
  <si>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</si>
  <si>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</si>
  <si>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</si>
  <si>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</si>
  <si>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</si>
  <si>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</si>
  <si>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</si>
  <si>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</si>
  <si>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</si>
  <si>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</si>
  <si>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</si>
  <si>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</si>
  <si>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</si>
  <si>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</si>
  <si>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</si>
  <si>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</si>
  <si>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</si>
  <si>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</si>
  <si>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</si>
  <si>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</si>
  <si>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</si>
  <si>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</si>
  <si>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</si>
  <si>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</si>
  <si>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</si>
  <si>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</si>
  <si>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</si>
  <si>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</si>
  <si>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</si>
  <si>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</si>
  <si>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</si>
  <si>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</si>
  <si>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</si>
  <si>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</si>
  <si>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</si>
  <si>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</si>
  <si>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</si>
  <si>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</si>
  <si>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</si>
  <si>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</si>
  <si>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</si>
  <si>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</si>
  <si>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</si>
  <si>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</si>
  <si>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</si>
  <si>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</si>
  <si>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</si>
  <si>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</si>
  <si>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</si>
  <si>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</si>
  <si>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</si>
  <si>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</si>
  <si>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</si>
  <si>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</si>
  <si>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</si>
  <si>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</si>
  <si>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</si>
  <si>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</si>
  <si>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</si>
  <si>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</si>
  <si>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</si>
  <si>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</si>
  <si>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</si>
  <si>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</si>
  <si>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</si>
  <si>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</si>
  <si>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</si>
  <si>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</si>
  <si>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</si>
  <si>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</si>
  <si>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</si>
  <si>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</si>
  <si>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</si>
  <si>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</si>
  <si>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</si>
  <si>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</si>
  <si>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</si>
  <si>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</si>
  <si>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</si>
  <si>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</si>
  <si>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</si>
  <si>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</si>
  <si>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</si>
  <si>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</si>
  <si>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</si>
  <si>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</si>
  <si>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</si>
  <si>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</si>
  <si>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</si>
  <si>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</si>
  <si>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</si>
  <si>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</si>
  <si>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</si>
  <si>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</si>
  <si>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</si>
  <si>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</si>
  <si>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</si>
  <si>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</si>
  <si>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</si>
  <si>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</si>
  <si>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</si>
  <si>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</si>
  <si>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</si>
  <si>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</si>
  <si>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</si>
  <si>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</si>
  <si>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</si>
  <si>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</si>
  <si>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</si>
  <si>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</si>
  <si>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</si>
  <si>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</si>
  <si>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</si>
  <si>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</si>
  <si>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</si>
  <si>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</si>
  <si>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</si>
  <si>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</si>
  <si>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</si>
  <si>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</si>
  <si>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</si>
  <si>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</si>
  <si>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</si>
  <si>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</si>
  <si>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</si>
  <si>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</si>
  <si>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</si>
  <si>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</si>
  <si>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</si>
  <si>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</si>
  <si>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</si>
  <si>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</si>
  <si>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</si>
  <si>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</si>
  <si>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</si>
  <si>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</si>
  <si>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</si>
  <si>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</si>
  <si>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</si>
  <si>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</si>
  <si>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</si>
  <si>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</si>
  <si>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</si>
  <si>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</si>
  <si>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</si>
  <si>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</si>
  <si>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</si>
  <si>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</si>
  <si>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</si>
  <si>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</si>
  <si>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</si>
  <si>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</si>
  <si>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</si>
  <si>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</si>
  <si>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</si>
  <si>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</si>
  <si>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</si>
  <si>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</si>
  <si>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</si>
  <si>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</si>
  <si>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</si>
  <si>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</si>
  <si>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</si>
  <si>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</si>
  <si>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</si>
  <si>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</si>
  <si>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</si>
  <si>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</si>
  <si>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</si>
  <si>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</si>
  <si>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</si>
  <si>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</si>
  <si>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</si>
  <si>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</si>
  <si>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</si>
  <si>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</si>
  <si>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</si>
  <si>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</si>
  <si>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</si>
  <si>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</si>
  <si>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</si>
  <si>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</si>
  <si>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</si>
  <si>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</si>
  <si>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</si>
  <si>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</si>
  <si>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</si>
  <si>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</si>
  <si>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</si>
  <si>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</si>
  <si>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</si>
  <si>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</si>
  <si>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</si>
  <si>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</si>
  <si>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</si>
  <si>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</si>
  <si>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</si>
  <si>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</si>
  <si>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</si>
  <si>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</si>
  <si>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</si>
  <si>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</si>
  <si>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</si>
  <si>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</si>
  <si>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</si>
  <si>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</si>
  <si>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</si>
  <si>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</si>
  <si>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</si>
  <si>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</si>
  <si>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</si>
  <si>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</si>
  <si>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</si>
  <si>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</si>
  <si>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</si>
  <si>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</si>
  <si>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</si>
  <si>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</si>
  <si>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</si>
  <si>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</si>
  <si>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</si>
  <si>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</si>
  <si>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</si>
  <si>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</si>
  <si>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</si>
  <si>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</si>
  <si>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</si>
  <si>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</si>
  <si>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</si>
  <si>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</si>
  <si>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</si>
  <si>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</si>
  <si>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</si>
  <si>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</si>
  <si>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</si>
  <si>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</si>
  <si>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</si>
  <si>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</si>
  <si>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</si>
  <si>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</si>
  <si>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</si>
  <si>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</si>
  <si>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</si>
  <si>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</si>
  <si>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</si>
  <si>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</si>
  <si>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</si>
  <si>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</si>
  <si>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</si>
  <si>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</si>
  <si>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</si>
  <si>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</si>
  <si>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</si>
  <si>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</si>
  <si>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</si>
  <si>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</si>
  <si>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</si>
  <si>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</si>
  <si>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</si>
  <si>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</si>
  <si>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</si>
  <si>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</si>
  <si>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</si>
  <si>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</si>
  <si>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</si>
  <si>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</si>
  <si>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</si>
  <si>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</si>
  <si>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</si>
  <si>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</si>
  <si>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</si>
  <si>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</si>
  <si>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</si>
  <si>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</si>
  <si>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</si>
  <si>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</si>
  <si>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</si>
  <si>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</si>
  <si>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</si>
  <si>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</si>
  <si>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</si>
  <si>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</si>
  <si>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</si>
  <si>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</si>
  <si>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</si>
  <si>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</si>
  <si>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</si>
  <si>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</si>
  <si>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</si>
  <si>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</si>
  <si>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</si>
  <si>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</si>
  <si>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</si>
  <si>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</si>
  <si>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</si>
  <si>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</si>
  <si>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</si>
  <si>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</si>
  <si>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</si>
  <si>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</si>
  <si>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</si>
  <si>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</si>
  <si>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</si>
  <si>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</si>
  <si>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</si>
  <si>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</si>
  <si>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</si>
  <si>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</si>
  <si>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</si>
  <si>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</si>
  <si>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</si>
  <si>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</si>
  <si>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</si>
  <si>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</si>
  <si>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</si>
  <si>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</si>
  <si>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</si>
  <si>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</si>
  <si>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</si>
  <si>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</si>
  <si>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</si>
  <si>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</si>
  <si>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</si>
  <si>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</si>
  <si>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</si>
  <si>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</si>
  <si>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</si>
  <si>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</si>
  <si>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</si>
  <si>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</si>
  <si>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</si>
  <si>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</si>
  <si>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</si>
  <si>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</si>
  <si>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</si>
  <si>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</si>
  <si>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</si>
  <si>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</si>
  <si>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</si>
  <si>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</si>
  <si>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</si>
  <si>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</si>
  <si>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</si>
  <si>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</si>
  <si>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</si>
  <si>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</si>
  <si>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</si>
  <si>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</si>
  <si>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</si>
  <si>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</si>
  <si>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</si>
  <si>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</si>
  <si>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</si>
  <si>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</si>
  <si>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</si>
  <si>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</si>
  <si>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</si>
  <si>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</si>
  <si>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</si>
  <si>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</si>
  <si>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</si>
  <si>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</si>
  <si>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</si>
  <si>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</si>
  <si>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</si>
  <si>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</si>
  <si>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</si>
  <si>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</si>
  <si>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</si>
  <si>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</si>
  <si>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</si>
  <si>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</si>
  <si>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</si>
  <si>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</si>
  <si>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</si>
  <si>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</si>
  <si>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</si>
  <si>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</si>
  <si>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</si>
  <si>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</si>
  <si>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</si>
  <si>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</si>
  <si>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</si>
  <si>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</si>
  <si>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</si>
  <si>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</si>
  <si>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</si>
  <si>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</si>
  <si>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</si>
  <si>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</si>
  <si>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</si>
  <si>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</si>
  <si>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</si>
  <si>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</si>
  <si>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</si>
  <si>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</si>
  <si>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</si>
  <si>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</si>
  <si>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</si>
  <si>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</si>
  <si>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</si>
  <si>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</si>
  <si>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</si>
  <si>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</si>
  <si>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</si>
  <si>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</si>
  <si>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</si>
  <si>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</si>
  <si>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</si>
  <si>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</si>
  <si>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</si>
  <si>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</si>
  <si>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</si>
  <si>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</si>
  <si>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</si>
  <si>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</si>
  <si>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</si>
  <si>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</si>
  <si>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</si>
  <si>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</si>
  <si>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</si>
  <si>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</si>
  <si>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</si>
  <si>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</si>
  <si>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</si>
  <si>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</si>
  <si>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</si>
  <si>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</si>
  <si>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</si>
  <si>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</si>
  <si>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</si>
  <si>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</si>
  <si>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</si>
  <si>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</si>
  <si>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</si>
  <si>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</si>
  <si>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</si>
  <si>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</si>
  <si>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</si>
  <si>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</si>
  <si>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</si>
  <si>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</si>
  <si>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</si>
  <si>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</si>
  <si>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</si>
  <si>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</si>
  <si>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</si>
  <si>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</si>
  <si>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</si>
  <si>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</si>
  <si>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</si>
  <si>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</si>
  <si>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</si>
  <si>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</si>
  <si>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</si>
  <si>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</si>
  <si>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</si>
  <si>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</si>
  <si>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</si>
  <si>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</si>
  <si>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</si>
  <si>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</si>
  <si>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</si>
  <si>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</si>
  <si>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</si>
  <si>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</si>
  <si>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</si>
  <si>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</si>
  <si>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</si>
  <si>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</si>
  <si>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</si>
  <si>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</si>
  <si>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</si>
  <si>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</si>
  <si>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</si>
  <si>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</si>
  <si>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</si>
  <si>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</si>
  <si>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</si>
  <si>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</si>
  <si>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</si>
  <si>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</si>
  <si>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</si>
  <si>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</si>
  <si>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</si>
  <si>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</si>
  <si>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</si>
  <si>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</si>
  <si>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</si>
  <si>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</si>
  <si>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</si>
  <si>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</si>
  <si>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</si>
  <si>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</si>
  <si>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</si>
  <si>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</si>
  <si>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</si>
  <si>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</si>
  <si>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</si>
  <si>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</si>
  <si>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</si>
  <si>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</si>
  <si>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</si>
  <si>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</si>
  <si>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</si>
  <si>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</si>
  <si>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</si>
  <si>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</si>
  <si>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</si>
  <si>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</si>
  <si>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</si>
  <si>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</si>
  <si>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</si>
  <si>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</si>
  <si>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</si>
  <si>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</si>
  <si>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</si>
  <si>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</si>
  <si>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</si>
  <si>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</si>
  <si>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</si>
  <si>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</si>
  <si>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</si>
  <si>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</si>
  <si>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</si>
  <si>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</si>
  <si>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</si>
  <si>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</si>
  <si>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</si>
  <si>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</si>
  <si>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</si>
  <si>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</si>
  <si>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</si>
  <si>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</si>
  <si>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</si>
  <si>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</si>
  <si>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</si>
  <si>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</si>
  <si>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</si>
  <si>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</si>
  <si>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</si>
  <si>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</si>
  <si>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</si>
  <si>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</si>
  <si>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</si>
  <si>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</si>
  <si>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</si>
  <si>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</si>
  <si>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</si>
  <si>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</si>
  <si>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</si>
  <si>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</si>
  <si>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</si>
  <si>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</si>
  <si>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</si>
  <si>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</si>
  <si>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</si>
  <si>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</si>
  <si>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</si>
  <si>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</si>
  <si>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</si>
  <si>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</si>
  <si>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</si>
  <si>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</si>
  <si>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</si>
  <si>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</si>
  <si>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</si>
  <si>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</si>
  <si>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</si>
  <si>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</si>
  <si>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</si>
  <si>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</si>
  <si>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</si>
  <si>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</si>
  <si>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</si>
  <si>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</si>
  <si>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</si>
  <si>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</si>
  <si>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</si>
  <si>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</si>
  <si>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</si>
  <si>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</si>
  <si>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</si>
  <si>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</si>
  <si>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</si>
  <si>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</si>
  <si>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</si>
  <si>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</si>
  <si>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</si>
  <si>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</si>
  <si>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</si>
  <si>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</si>
  <si>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</si>
  <si>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</si>
  <si>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</si>
  <si>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</si>
  <si>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</si>
  <si>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</si>
  <si>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</si>
  <si>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</si>
  <si>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</si>
  <si>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</si>
  <si>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</si>
  <si>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</si>
  <si>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</si>
  <si>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</si>
  <si>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</si>
  <si>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</si>
  <si>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</si>
  <si>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</si>
  <si>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</si>
  <si>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</si>
  <si>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</si>
  <si>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</si>
  <si>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</si>
  <si>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</si>
  <si>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</si>
  <si>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</si>
  <si>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</si>
  <si>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</si>
  <si>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</si>
  <si>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</si>
  <si>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</si>
  <si>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</si>
  <si>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</si>
  <si>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</si>
  <si>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</si>
  <si>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</si>
  <si>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</si>
  <si>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</si>
  <si>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</si>
  <si>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</si>
  <si>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</si>
  <si>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</si>
  <si>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</si>
  <si>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</si>
  <si>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</si>
  <si>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</si>
  <si>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</si>
  <si>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</si>
  <si>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</si>
  <si>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</si>
  <si>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</si>
  <si>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</si>
  <si>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</si>
  <si>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</si>
  <si>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</si>
  <si>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</si>
  <si>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</si>
  <si>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</si>
  <si>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</si>
  <si>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</si>
  <si>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</si>
  <si>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</si>
  <si>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</si>
  <si>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</si>
  <si>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</si>
  <si>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</si>
  <si>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</si>
  <si>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</si>
  <si>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</si>
  <si>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</si>
  <si>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</si>
  <si>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</si>
  <si>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</si>
  <si>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</si>
  <si>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</si>
  <si>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</si>
  <si>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</si>
  <si>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</si>
  <si>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</si>
  <si>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</si>
  <si>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</si>
  <si>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</si>
  <si>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</si>
  <si>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</si>
  <si>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</si>
  <si>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</si>
  <si>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</si>
  <si>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</si>
  <si>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</si>
  <si>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</si>
  <si>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</si>
  <si>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</si>
  <si>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</si>
  <si>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</si>
  <si>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</si>
  <si>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</si>
  <si>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</si>
  <si>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</si>
  <si>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</si>
  <si>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</si>
  <si>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</si>
  <si>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</si>
  <si>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</si>
  <si>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</si>
  <si>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</si>
  <si>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</si>
  <si>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</si>
  <si>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</si>
  <si>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</si>
  <si>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</si>
  <si>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</si>
  <si>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</si>
  <si>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</si>
  <si>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</si>
  <si>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</si>
  <si>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</si>
  <si>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</si>
  <si>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</si>
  <si>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</si>
  <si>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</si>
  <si>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</si>
  <si>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</si>
  <si>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</si>
  <si>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</si>
  <si>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</si>
  <si>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</si>
  <si>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</si>
  <si>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</si>
  <si>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</si>
  <si>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</si>
  <si>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</si>
  <si>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</si>
  <si>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</si>
  <si>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</si>
  <si>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</si>
  <si>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</si>
  <si>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</si>
  <si>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</si>
  <si>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</si>
  <si>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</si>
  <si>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</si>
  <si>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</si>
  <si>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</si>
  <si>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</si>
  <si>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</si>
  <si>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</si>
  <si>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</si>
  <si>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</si>
  <si>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</si>
  <si>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</si>
  <si>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</si>
  <si>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</si>
  <si>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</si>
  <si>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</si>
  <si>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</si>
  <si>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</si>
  <si>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</si>
  <si>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</si>
  <si>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</si>
  <si>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</si>
  <si>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</si>
  <si>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</si>
  <si>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</si>
  <si>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</si>
  <si>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</si>
  <si>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</si>
  <si>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</si>
  <si>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</si>
  <si>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</si>
  <si>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</si>
  <si>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</si>
  <si>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</si>
  <si>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</si>
  <si>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</si>
  <si>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</si>
  <si>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</si>
  <si>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</si>
  <si>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</si>
  <si>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</si>
  <si>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</si>
  <si>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</si>
  <si>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</si>
  <si>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</si>
  <si>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</si>
  <si>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</si>
  <si>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</si>
  <si>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</si>
  <si>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</si>
  <si>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</si>
  <si>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</si>
  <si>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</si>
  <si>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</si>
  <si>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</si>
  <si>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</si>
  <si>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</si>
  <si>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</si>
  <si>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</si>
  <si>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</si>
  <si>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</si>
  <si>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</si>
  <si>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</si>
  <si>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</si>
  <si>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</si>
  <si>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</si>
  <si>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</si>
  <si>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</si>
  <si>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</si>
  <si>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</si>
  <si>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</si>
  <si>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</si>
  <si>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</si>
  <si>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</si>
  <si>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</si>
  <si>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</si>
  <si>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</si>
  <si>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</si>
  <si>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</si>
  <si>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</si>
  <si>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</si>
  <si>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</si>
  <si>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</si>
  <si>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</si>
  <si>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</si>
  <si>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</si>
  <si>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</si>
  <si>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</si>
  <si>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</si>
  <si>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</si>
  <si>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</si>
  <si>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</si>
  <si>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</si>
  <si>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</si>
  <si>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</si>
  <si>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</si>
  <si>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</si>
  <si>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</si>
  <si>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</si>
  <si>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</si>
  <si>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</si>
  <si>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</si>
  <si>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</si>
  <si>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</si>
  <si>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</si>
  <si>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</si>
  <si>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</si>
  <si>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</si>
  <si>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</si>
  <si>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</si>
  <si>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</si>
  <si>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</si>
  <si>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</si>
  <si>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</si>
  <si>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</si>
  <si>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</si>
  <si>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</si>
  <si>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</si>
  <si>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</si>
  <si>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</si>
  <si>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</si>
  <si>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</si>
  <si>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</si>
  <si>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</si>
  <si>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</si>
  <si>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</si>
  <si>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</si>
  <si>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</si>
  <si>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</si>
  <si>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</si>
  <si>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</si>
  <si>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</si>
  <si>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</si>
  <si>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</si>
  <si>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</si>
  <si>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</si>
  <si>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</si>
  <si>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</si>
  <si>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</si>
  <si>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</si>
  <si>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</si>
  <si>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</si>
  <si>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</si>
  <si>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</si>
  <si>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</si>
  <si>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</si>
  <si>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</si>
  <si>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</si>
  <si>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</si>
  <si>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</si>
  <si>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</si>
  <si>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</si>
  <si>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</si>
  <si>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</si>
  <si>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</si>
  <si>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</si>
  <si>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</si>
  <si>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</si>
  <si>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</si>
  <si>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</si>
  <si>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</si>
  <si>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</si>
  <si>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</si>
  <si>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</si>
  <si>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</si>
  <si>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</si>
  <si>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</si>
  <si>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</si>
  <si>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</si>
  <si>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</si>
  <si>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</si>
  <si>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</si>
  <si>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</si>
  <si>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</si>
  <si>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</si>
  <si>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</si>
  <si>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</si>
  <si>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</si>
  <si>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</si>
  <si>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</si>
  <si>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</si>
  <si>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</si>
  <si>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</si>
  <si>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</si>
  <si>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</si>
  <si>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</si>
  <si>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</si>
  <si>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</si>
  <si>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</si>
  <si>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</si>
  <si>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</si>
  <si>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</si>
  <si>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</si>
  <si>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</si>
  <si>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</si>
  <si>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</si>
  <si>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</si>
  <si>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</si>
  <si>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</si>
  <si>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</si>
  <si>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</si>
  <si>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</si>
  <si>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</si>
  <si>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</si>
  <si>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</si>
  <si>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</si>
  <si>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</si>
  <si>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</si>
  <si>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</si>
  <si>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</si>
  <si>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</si>
  <si>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</si>
  <si>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</si>
  <si>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</si>
  <si>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</si>
  <si>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</si>
  <si>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</si>
  <si>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</si>
  <si>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</si>
  <si>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</si>
  <si>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</si>
  <si>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</si>
  <si>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</si>
  <si>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</si>
  <si>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</si>
  <si>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</si>
  <si>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</si>
  <si>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</si>
  <si>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</si>
  <si>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</si>
  <si>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</si>
  <si>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</si>
  <si>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</si>
  <si>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</si>
  <si>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</si>
  <si>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</si>
  <si>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</si>
  <si>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</si>
  <si>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</si>
  <si>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</si>
  <si>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</si>
  <si>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</si>
  <si>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</si>
  <si>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</si>
  <si>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</si>
  <si>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</si>
  <si>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</si>
  <si>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</si>
  <si>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</si>
  <si>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</si>
  <si>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</si>
  <si>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</si>
  <si>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</si>
  <si>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</si>
  <si>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</si>
  <si>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</si>
  <si>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</si>
  <si>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</si>
  <si>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</si>
  <si>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</si>
  <si>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</si>
  <si>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</si>
  <si>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</si>
  <si>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</si>
  <si>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</si>
  <si>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</si>
  <si>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</si>
  <si>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</si>
  <si>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</si>
  <si>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</si>
  <si>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</si>
  <si>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</si>
  <si>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</si>
  <si>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</si>
  <si>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</si>
  <si>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</si>
  <si>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</si>
  <si>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</si>
  <si>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</si>
  <si>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</si>
  <si>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</si>
  <si>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</si>
  <si>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</si>
  <si>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</si>
  <si>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</si>
  <si>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</si>
  <si>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</si>
  <si>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</si>
  <si>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</si>
  <si>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</si>
  <si>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</si>
  <si>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</si>
  <si>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</si>
  <si>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</si>
  <si>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</si>
  <si>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</si>
  <si>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</si>
  <si>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</si>
  <si>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</si>
  <si>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</si>
  <si>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</si>
  <si>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</si>
  <si>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</si>
  <si>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</si>
  <si>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</si>
  <si>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</si>
  <si>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</si>
  <si>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</si>
  <si>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</si>
  <si>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</si>
  <si>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</si>
  <si>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</si>
  <si>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</si>
  <si>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</si>
  <si>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</si>
  <si>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</si>
  <si>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</si>
  <si>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</si>
  <si>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</si>
  <si>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</si>
  <si>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</si>
  <si>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</si>
  <si>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</si>
  <si>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</si>
  <si>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</si>
  <si>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</si>
  <si>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</si>
  <si>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</si>
  <si>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</si>
  <si>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</si>
  <si>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</si>
  <si>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</si>
  <si>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</si>
  <si>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</si>
  <si>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</si>
  <si>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</si>
  <si>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</si>
  <si>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</si>
  <si>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</si>
  <si>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</si>
  <si>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</si>
  <si>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</si>
  <si>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</si>
  <si>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</si>
  <si>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</si>
  <si>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</si>
  <si>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</si>
  <si>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</si>
  <si>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</si>
  <si>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</si>
  <si>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</si>
  <si>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</si>
  <si>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</si>
  <si>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</si>
  <si>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</si>
  <si>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</si>
  <si>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</si>
  <si>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</si>
  <si>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</si>
  <si>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</si>
  <si>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</si>
  <si>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</si>
  <si>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</si>
  <si>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</si>
  <si>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</si>
  <si>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</si>
  <si>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</si>
  <si>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</si>
  <si>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</si>
  <si>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</si>
  <si>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</si>
  <si>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</si>
  <si>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</si>
  <si>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</si>
  <si>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</si>
  <si>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</si>
  <si>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</si>
  <si>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</si>
  <si>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</si>
  <si>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</si>
  <si>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</si>
  <si>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</si>
  <si>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</si>
  <si>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</si>
  <si>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</si>
  <si>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</si>
  <si>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</si>
  <si>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</si>
  <si>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</si>
  <si>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</si>
  <si>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</si>
  <si>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</si>
  <si>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</si>
  <si>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</si>
  <si>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</si>
  <si>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</si>
  <si>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</si>
  <si>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</si>
  <si>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</si>
  <si>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</si>
  <si>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</si>
  <si>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</si>
  <si>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</si>
  <si>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</si>
  <si>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</si>
  <si>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</si>
  <si>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</si>
  <si>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</si>
  <si>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</si>
  <si>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</si>
  <si>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</si>
  <si>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</si>
  <si>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</si>
  <si>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</si>
  <si>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</si>
  <si>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</si>
  <si>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</si>
  <si>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</si>
  <si>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</si>
  <si>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</si>
  <si>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</si>
  <si>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</si>
  <si>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</si>
  <si>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</si>
  <si>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</si>
  <si>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</si>
  <si>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</si>
  <si>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</si>
  <si>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</si>
  <si>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</si>
  <si>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</si>
  <si>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</si>
  <si>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</si>
  <si>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</si>
  <si>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</si>
  <si>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</si>
  <si>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</si>
  <si>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</si>
  <si>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</si>
  <si>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</si>
  <si>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</si>
  <si>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</si>
  <si>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</si>
  <si>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</si>
  <si>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</si>
  <si>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</si>
  <si>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</si>
  <si>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</si>
  <si>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</si>
  <si>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</si>
  <si>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</si>
  <si>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</si>
  <si>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</si>
  <si>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</si>
  <si>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</si>
  <si>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</si>
  <si>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</si>
  <si>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</si>
  <si>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</si>
  <si>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</si>
  <si>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</si>
  <si>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</si>
  <si>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</si>
  <si>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</si>
  <si>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</si>
  <si>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</si>
  <si>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</si>
  <si>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</si>
  <si>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</si>
  <si>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</si>
  <si>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</si>
  <si>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</si>
  <si>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</si>
  <si>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</si>
  <si>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</si>
  <si>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</si>
  <si>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</si>
  <si>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</si>
  <si>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</si>
  <si>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</si>
  <si>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</si>
  <si>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</si>
  <si>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</si>
  <si>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</si>
  <si>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</si>
  <si>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</si>
  <si>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</si>
  <si>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</si>
  <si>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</si>
  <si>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</si>
  <si>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</si>
  <si>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</si>
  <si>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</si>
  <si>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</si>
  <si>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</si>
  <si>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</si>
  <si>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</si>
  <si>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</si>
  <si>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</si>
  <si>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</si>
  <si>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</si>
  <si>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</si>
  <si>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</si>
  <si>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</si>
  <si>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</si>
  <si>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</si>
  <si>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</si>
  <si>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</si>
  <si>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</si>
  <si>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</si>
  <si>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</si>
  <si>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</si>
  <si>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</si>
  <si>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</si>
  <si>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</si>
  <si>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</si>
  <si>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</si>
  <si>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</si>
  <si>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</si>
  <si>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</si>
  <si>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</si>
  <si>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</si>
  <si>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</si>
  <si>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</si>
  <si>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</si>
  <si>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</si>
  <si>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</si>
  <si>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</si>
  <si>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</si>
  <si>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</si>
  <si>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</si>
  <si>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</si>
  <si>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</si>
  <si>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</si>
  <si>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</si>
  <si>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</si>
  <si>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</si>
  <si>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</si>
  <si>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</si>
  <si>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</si>
  <si>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</si>
  <si>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</si>
  <si>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</si>
  <si>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</si>
  <si>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</si>
  <si>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</si>
  <si>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</si>
  <si>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</si>
  <si>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</si>
  <si>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</si>
  <si>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</si>
  <si>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</si>
  <si>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</si>
  <si>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</si>
  <si>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</si>
  <si>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</si>
  <si>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</si>
  <si>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</si>
  <si>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</si>
  <si>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</si>
  <si>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</si>
  <si>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</si>
  <si>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</si>
  <si>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</si>
  <si>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</si>
  <si>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</si>
  <si>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</si>
  <si>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</si>
  <si>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</si>
  <si>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</si>
  <si>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</si>
  <si>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</si>
  <si>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</si>
  <si>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</si>
  <si>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</si>
  <si>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</si>
  <si>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</si>
  <si>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</si>
  <si>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</si>
  <si>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</si>
  <si>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</si>
  <si>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</si>
  <si>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</si>
  <si>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</si>
  <si>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</si>
  <si>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</si>
  <si>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</si>
  <si>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</si>
  <si>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</si>
  <si>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</si>
  <si>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</si>
  <si>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</si>
  <si>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</si>
  <si>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</si>
  <si>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</si>
  <si>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</si>
  <si>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</si>
  <si>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</si>
  <si>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</si>
  <si>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</si>
  <si>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</si>
  <si>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</si>
  <si>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</si>
  <si>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</si>
  <si>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</si>
  <si>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</si>
  <si>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</si>
  <si>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</si>
  <si>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</si>
  <si>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</si>
  <si>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</si>
  <si>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</si>
  <si>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</si>
  <si>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</si>
  <si>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</si>
  <si>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</si>
  <si>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</si>
  <si>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</si>
  <si>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</si>
  <si>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</si>
  <si>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</si>
  <si>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</si>
  <si>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</si>
  <si>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</si>
  <si>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</si>
  <si>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</si>
  <si>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</si>
  <si>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</si>
  <si>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</si>
  <si>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</si>
  <si>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</si>
  <si>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</si>
  <si>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</si>
  <si>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</si>
  <si>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</si>
  <si>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</si>
  <si>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</si>
  <si>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</si>
  <si>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</si>
  <si>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</si>
  <si>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</si>
  <si>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</si>
  <si>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</si>
  <si>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</si>
  <si>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</si>
  <si>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</si>
  <si>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</si>
  <si>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</si>
  <si>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</si>
  <si>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</si>
  <si>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</si>
  <si>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</si>
  <si>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</si>
  <si>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</si>
  <si>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</si>
  <si>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</si>
  <si>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</si>
  <si>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</si>
  <si>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</si>
  <si>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</si>
  <si>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</si>
  <si>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</si>
  <si>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</si>
  <si>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</si>
  <si>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</si>
  <si>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</si>
  <si>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</si>
  <si>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</si>
  <si>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</si>
  <si>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</si>
  <si>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</si>
  <si>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</si>
  <si>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</si>
  <si>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</si>
  <si>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</si>
  <si>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</si>
  <si>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</si>
  <si>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</si>
  <si>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</si>
  <si>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</si>
  <si>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</si>
  <si>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</si>
  <si>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</si>
  <si>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</si>
  <si>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</si>
  <si>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</si>
  <si>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</si>
  <si>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</si>
  <si>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</si>
  <si>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</si>
  <si>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</si>
  <si>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</si>
  <si>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</si>
  <si>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</si>
  <si>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</si>
  <si>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</si>
  <si>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</si>
  <si>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</si>
  <si>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</si>
  <si>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</si>
  <si>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</si>
  <si>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</si>
  <si>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</si>
  <si>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</si>
  <si>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</si>
  <si>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</si>
  <si>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</si>
  <si>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</si>
  <si>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</si>
  <si>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</si>
  <si>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</si>
  <si>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</si>
  <si>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</si>
  <si>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</si>
  <si>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</si>
  <si>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</si>
  <si>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</si>
  <si>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</si>
  <si>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</si>
  <si>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</si>
  <si>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</si>
  <si>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</si>
  <si>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</si>
  <si>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</si>
  <si>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</si>
  <si>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</si>
  <si>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</si>
  <si>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</si>
  <si>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</si>
  <si>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</si>
  <si>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</si>
  <si>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</si>
  <si>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</si>
  <si>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</si>
  <si>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</si>
  <si>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</si>
  <si>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</si>
  <si>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</si>
  <si>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</si>
  <si>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</si>
  <si>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</si>
  <si>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</si>
  <si>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</si>
  <si>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</si>
  <si>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</si>
  <si>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</si>
  <si>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</si>
  <si>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</si>
  <si>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</si>
  <si>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</si>
  <si>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</si>
  <si>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</si>
  <si>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</si>
  <si>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</si>
  <si>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</si>
  <si>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</si>
  <si>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</si>
  <si>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</si>
  <si>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</si>
  <si>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</si>
  <si>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</si>
  <si>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</si>
  <si>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</si>
  <si>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</si>
  <si>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</si>
  <si>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</si>
  <si>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</si>
  <si>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</si>
  <si>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</si>
  <si>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</si>
  <si>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</si>
  <si>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</si>
  <si>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</si>
  <si>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</si>
  <si>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</si>
  <si>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</si>
  <si>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</si>
  <si>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</si>
  <si>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</si>
  <si>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</si>
  <si>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</si>
  <si>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</si>
  <si>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</si>
  <si>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</si>
  <si>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</si>
  <si>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</si>
  <si>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</si>
  <si>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</si>
  <si>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</si>
  <si>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</si>
  <si>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</si>
  <si>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</si>
  <si>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</si>
  <si>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</si>
  <si>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</si>
  <si>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</si>
  <si>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</si>
  <si>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</si>
  <si>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</si>
  <si>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</si>
  <si>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</si>
  <si>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</si>
  <si>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</si>
  <si>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</si>
  <si>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</si>
  <si>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</si>
  <si>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</si>
  <si>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</si>
  <si>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</si>
  <si>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</si>
  <si>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</si>
  <si>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</si>
  <si>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</si>
  <si>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</si>
  <si>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</si>
  <si>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</si>
  <si>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</si>
  <si>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</si>
  <si>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</si>
  <si>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</si>
  <si>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</si>
  <si>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</si>
  <si>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</si>
  <si>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</si>
  <si>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</si>
  <si>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</si>
  <si>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</si>
  <si>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</si>
  <si>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</si>
  <si>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</si>
  <si>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</si>
  <si>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</si>
  <si>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</si>
  <si>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</si>
  <si>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</si>
  <si>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</si>
  <si>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</si>
  <si>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</si>
  <si>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</si>
  <si>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</si>
  <si>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</si>
  <si>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</si>
  <si>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</si>
  <si>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</si>
  <si>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</si>
  <si>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</si>
  <si>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</si>
  <si>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</si>
  <si>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</si>
  <si>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</si>
  <si>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</si>
  <si>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</si>
  <si>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</si>
  <si>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</si>
  <si>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</si>
  <si>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</si>
  <si>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</si>
  <si>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</si>
  <si>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</si>
  <si>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</si>
  <si>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</si>
  <si>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</si>
  <si>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</si>
  <si>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</si>
  <si>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</si>
  <si>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</si>
  <si>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</si>
  <si>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</si>
  <si>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</si>
  <si>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</si>
  <si>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</si>
  <si>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</si>
  <si>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</si>
  <si>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</si>
  <si>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</si>
  <si>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</si>
  <si>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</si>
  <si>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</si>
  <si>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</si>
  <si>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</si>
  <si>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</si>
  <si>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</si>
  <si>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</si>
  <si>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</si>
  <si>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</si>
  <si>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</si>
  <si>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</si>
  <si>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</si>
  <si>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</si>
  <si>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</si>
  <si>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</si>
  <si>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</si>
  <si>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</si>
  <si>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</si>
  <si>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</si>
  <si>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</si>
  <si>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</si>
  <si>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</si>
  <si>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</si>
  <si>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</si>
  <si>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</si>
  <si>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</si>
  <si>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</si>
  <si>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</si>
  <si>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</si>
  <si>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</si>
  <si>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</si>
  <si>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</si>
  <si>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</si>
  <si>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</si>
  <si>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</si>
  <si>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</si>
  <si>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</si>
  <si>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</si>
  <si>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</si>
  <si>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</si>
  <si>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</si>
  <si>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</si>
  <si>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</si>
  <si>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</si>
  <si>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</si>
  <si>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</si>
  <si>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</si>
  <si>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</si>
  <si>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</si>
  <si>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</si>
  <si>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</si>
  <si>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</si>
  <si>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</si>
  <si>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</si>
  <si>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</si>
  <si>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</si>
  <si>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</si>
  <si>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</si>
  <si>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</si>
  <si>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</si>
  <si>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</si>
  <si>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</si>
  <si>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</si>
  <si>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</si>
  <si>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</si>
  <si>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</si>
  <si>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</si>
  <si>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</si>
  <si>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</si>
  <si>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</si>
  <si>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</si>
  <si>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</si>
  <si>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</si>
  <si>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</si>
  <si>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</si>
  <si>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</si>
  <si>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</si>
  <si>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</si>
  <si>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</si>
  <si>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</si>
  <si>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</si>
  <si>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</si>
  <si>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</si>
  <si>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</si>
  <si>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</si>
  <si>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</si>
  <si>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</si>
  <si>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</si>
  <si>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</si>
  <si>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</si>
  <si>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</si>
  <si>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</si>
  <si>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</si>
  <si>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</si>
  <si>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</si>
  <si>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</si>
  <si>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</si>
  <si>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</si>
  <si>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</si>
  <si>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</si>
  <si>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</si>
  <si>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</si>
  <si>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</si>
  <si>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</si>
  <si>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</si>
  <si>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</si>
  <si>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</si>
  <si>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</si>
  <si>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</si>
  <si>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</si>
  <si>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</si>
  <si>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</si>
  <si>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</si>
  <si>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</si>
  <si>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</si>
  <si>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</si>
  <si>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</si>
  <si>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</si>
  <si>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</si>
  <si>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</si>
  <si>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</si>
  <si>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</si>
  <si>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</si>
  <si>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</si>
  <si>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</si>
  <si>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</si>
  <si>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</si>
  <si>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</si>
  <si>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</si>
  <si>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</si>
  <si>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</si>
  <si>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</si>
  <si>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</si>
  <si>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</si>
  <si>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</si>
  <si>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</si>
  <si>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</si>
  <si>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</si>
  <si>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</si>
  <si>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</si>
  <si>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</si>
  <si>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</si>
  <si>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</si>
  <si>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</si>
  <si>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</si>
  <si>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</si>
  <si>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</si>
  <si>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</si>
  <si>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</si>
  <si>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</si>
  <si>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</si>
  <si>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</si>
  <si>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</si>
  <si>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</si>
  <si>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</si>
  <si>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</si>
  <si>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</si>
  <si>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</si>
  <si>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</si>
  <si>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</si>
  <si>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</si>
  <si>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</si>
  <si>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</si>
  <si>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</si>
  <si>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</si>
  <si>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</si>
  <si>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</si>
  <si>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</si>
  <si>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</si>
  <si>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</si>
  <si>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</si>
  <si>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</si>
  <si>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</si>
  <si>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</si>
  <si>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</si>
  <si>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</si>
  <si>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</si>
  <si>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</si>
  <si>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</si>
  <si>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</si>
  <si>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</si>
  <si>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</si>
  <si>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</si>
  <si>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</si>
  <si>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</si>
  <si>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</si>
  <si>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</si>
  <si>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</si>
  <si>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</si>
  <si>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</si>
  <si>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</si>
  <si>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</si>
  <si>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</si>
  <si>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</si>
  <si>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</si>
  <si>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</si>
  <si>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</si>
  <si>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</si>
  <si>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</si>
  <si>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</si>
  <si>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</si>
  <si>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</si>
  <si>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</si>
  <si>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</si>
  <si>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</si>
  <si>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</si>
  <si>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</si>
  <si>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</si>
  <si>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</si>
  <si>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</si>
  <si>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</si>
  <si>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</si>
  <si>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</si>
  <si>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</si>
  <si>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</si>
  <si>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</si>
  <si>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</si>
  <si>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</si>
  <si>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</si>
  <si>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</si>
  <si>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</si>
  <si>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</si>
  <si>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</si>
  <si>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</si>
  <si>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</si>
  <si>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</si>
  <si>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</si>
  <si>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</si>
  <si>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</si>
  <si>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</si>
  <si>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</si>
  <si>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</si>
  <si>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</si>
  <si>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</si>
  <si>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</si>
  <si>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</si>
  <si>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</si>
  <si>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</si>
  <si>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</si>
  <si>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</si>
  <si>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</si>
  <si>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</si>
  <si>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</si>
  <si>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</si>
  <si>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</si>
  <si>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</si>
  <si>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</si>
  <si>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</si>
  <si>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</si>
  <si>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</si>
  <si>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</si>
  <si>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</si>
  <si>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</si>
  <si>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</si>
  <si>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</si>
  <si>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</si>
  <si>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</si>
  <si>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</si>
  <si>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</si>
  <si>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</si>
  <si>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</si>
  <si>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</si>
  <si>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</si>
  <si>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</si>
  <si>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</si>
  <si>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</si>
  <si>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</si>
  <si>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</si>
  <si>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</si>
  <si>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</si>
  <si>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</si>
  <si>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</si>
  <si>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</si>
  <si>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</si>
  <si>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</si>
  <si>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</si>
  <si>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</si>
  <si>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</si>
  <si>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</si>
  <si>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</si>
  <si>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</si>
  <si>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</si>
  <si>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</si>
  <si>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</si>
  <si>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</si>
  <si>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</si>
  <si>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</si>
  <si>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</si>
  <si>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</si>
  <si>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</si>
  <si>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</si>
  <si>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</si>
  <si>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</si>
  <si>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</si>
  <si>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</si>
  <si>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</si>
  <si>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</si>
  <si>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</si>
  <si>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</si>
  <si>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</si>
  <si>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</si>
  <si>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</si>
  <si>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</si>
  <si>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</si>
  <si>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</si>
  <si>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</si>
  <si>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</si>
  <si>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</si>
  <si>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</si>
  <si>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</si>
  <si>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</si>
  <si>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</si>
  <si>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</si>
  <si>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</si>
  <si>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</si>
  <si>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</si>
  <si>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</si>
  <si>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</si>
  <si>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</si>
  <si>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</si>
  <si>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</si>
  <si>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</si>
  <si>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</si>
  <si>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</si>
  <si>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</si>
  <si>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</si>
  <si>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</si>
  <si>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</si>
  <si>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</si>
  <si>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</si>
  <si>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</si>
  <si>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</si>
  <si>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</si>
  <si>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</si>
  <si>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</si>
  <si>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</si>
  <si>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</si>
  <si>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</si>
  <si>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</si>
  <si>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</si>
  <si>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</si>
  <si>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</si>
  <si>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</si>
  <si>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</si>
  <si>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</si>
  <si>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</si>
  <si>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</si>
  <si>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</si>
  <si>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</si>
  <si>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</si>
  <si>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</si>
  <si>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</si>
  <si>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</si>
  <si>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</si>
  <si>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</si>
  <si>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</si>
  <si>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</si>
  <si>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</si>
  <si>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</si>
  <si>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</si>
  <si>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</si>
  <si>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</si>
  <si>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</si>
  <si>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</si>
  <si>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</si>
  <si>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</si>
  <si>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</si>
  <si>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</si>
  <si>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</si>
  <si>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</si>
  <si>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</si>
  <si>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</si>
  <si>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</si>
  <si>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</si>
  <si>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</si>
  <si>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</si>
  <si>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</si>
  <si>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</si>
  <si>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</si>
  <si>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</si>
  <si>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</si>
  <si>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</si>
  <si>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</si>
  <si>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</si>
  <si>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</si>
  <si>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</si>
  <si>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</si>
  <si>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</si>
  <si>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</si>
  <si>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</si>
  <si>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</si>
  <si>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</si>
  <si>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</si>
  <si>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</si>
  <si>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</si>
  <si>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</si>
  <si>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</si>
  <si>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</si>
  <si>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</si>
  <si>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</si>
  <si>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</si>
  <si>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</si>
  <si>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</si>
  <si>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</si>
  <si>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</si>
  <si>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</si>
  <si>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</si>
  <si>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</si>
  <si>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</si>
  <si>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</si>
  <si>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</si>
  <si>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</si>
  <si>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</si>
  <si>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</si>
  <si>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</si>
  <si>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</si>
  <si>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</si>
  <si>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</si>
  <si>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</si>
  <si>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</si>
  <si>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</si>
  <si>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</si>
  <si>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</si>
  <si>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</si>
  <si>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</si>
  <si>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</si>
  <si>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</si>
  <si>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</si>
  <si>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</si>
  <si>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</si>
  <si>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</si>
  <si>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</si>
  <si>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</si>
  <si>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</si>
  <si>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</si>
  <si>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</si>
  <si>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</si>
  <si>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</si>
  <si>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</si>
  <si>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</si>
  <si>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</si>
  <si>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</si>
  <si>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</si>
  <si>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</si>
  <si>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</si>
  <si>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</si>
  <si>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</si>
  <si>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</si>
  <si>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</si>
  <si>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</si>
  <si>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</si>
  <si>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</si>
  <si>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</si>
  <si>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</si>
  <si>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</si>
  <si>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</si>
  <si>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</si>
  <si>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</si>
  <si>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</si>
  <si>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</si>
  <si>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</si>
  <si>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</si>
  <si>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</si>
  <si>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</si>
  <si>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</si>
  <si>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</si>
  <si>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</si>
  <si>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</si>
  <si>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</si>
  <si>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</si>
  <si>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</si>
  <si>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</si>
  <si>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</si>
  <si>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</si>
  <si>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</si>
  <si>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</si>
  <si>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</si>
  <si>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</si>
  <si>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</si>
  <si>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</si>
  <si>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</si>
  <si>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</si>
  <si>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</si>
  <si>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</si>
  <si>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</si>
  <si>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</si>
  <si>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</si>
  <si>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</si>
  <si>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</si>
  <si>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</si>
  <si>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</si>
  <si>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</si>
  <si>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</si>
  <si>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</si>
  <si>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</si>
  <si>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</si>
  <si>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</si>
  <si>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</si>
  <si>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</si>
  <si>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</si>
  <si>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</si>
  <si>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</si>
  <si>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</si>
  <si>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</si>
  <si>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</si>
  <si>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</si>
  <si>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</si>
  <si>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</si>
  <si>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</si>
  <si>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</si>
  <si>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</si>
  <si>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</si>
  <si>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</si>
  <si>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</si>
  <si>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</si>
  <si>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</si>
  <si>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</si>
  <si>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</si>
  <si>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</si>
  <si>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</si>
  <si>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</si>
  <si>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</si>
  <si>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</si>
  <si>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</si>
  <si>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</si>
  <si>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</si>
  <si>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</si>
  <si>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</si>
  <si>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</si>
  <si>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</si>
  <si>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</si>
  <si>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</si>
  <si>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</si>
  <si>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</si>
  <si>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</si>
  <si>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</si>
  <si>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</si>
  <si>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</si>
  <si>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</si>
  <si>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</si>
  <si>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</si>
  <si>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</si>
  <si>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</si>
  <si>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</si>
  <si>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</si>
  <si>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</si>
  <si>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</si>
  <si>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</si>
  <si>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</si>
  <si>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</si>
  <si>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</si>
  <si>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</si>
  <si>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</si>
  <si>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</si>
  <si>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</si>
  <si>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</si>
  <si>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</si>
  <si>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</si>
  <si>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</si>
  <si>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</si>
  <si>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</si>
  <si>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</si>
  <si>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</si>
  <si>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</si>
  <si>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</si>
  <si>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</si>
  <si>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</si>
  <si>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</si>
  <si>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</si>
  <si>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</si>
  <si>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</si>
  <si>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</si>
  <si>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</si>
  <si>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</si>
  <si>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</si>
  <si>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</si>
  <si>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</si>
  <si>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</si>
  <si>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</si>
  <si>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</si>
  <si>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</si>
  <si>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</si>
  <si>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</si>
  <si>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</si>
  <si>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</si>
  <si>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</si>
  <si>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</si>
  <si>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</si>
  <si>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</si>
  <si>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</si>
  <si>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</si>
  <si>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</si>
  <si>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</si>
  <si>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</si>
  <si>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</si>
  <si>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</si>
  <si>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</si>
  <si>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</si>
  <si>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</si>
  <si>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</si>
  <si>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</si>
  <si>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</si>
  <si>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</si>
  <si>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</si>
  <si>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</si>
  <si>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</si>
  <si>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</si>
  <si>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</si>
  <si>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</si>
  <si>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</si>
  <si>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</si>
  <si>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</si>
  <si>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</si>
  <si>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</si>
  <si>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</si>
  <si>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</si>
  <si>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</si>
  <si>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</si>
  <si>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</si>
  <si>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</si>
  <si>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</si>
  <si>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</si>
  <si>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</si>
  <si>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</si>
  <si>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</si>
  <si>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</si>
  <si>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</si>
  <si>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</si>
  <si>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</si>
  <si>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</si>
  <si>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</si>
  <si>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</si>
  <si>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</si>
  <si>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</si>
  <si>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</si>
  <si>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</si>
  <si>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</si>
  <si>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</si>
  <si>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</si>
  <si>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</si>
  <si>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</si>
  <si>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</si>
  <si>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</si>
  <si>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</si>
  <si>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</si>
  <si>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</si>
  <si>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</si>
  <si>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</si>
  <si>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</si>
  <si>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</si>
  <si>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</si>
  <si>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</si>
  <si>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</si>
  <si>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</si>
  <si>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</si>
  <si>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</si>
  <si>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</si>
  <si>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</si>
  <si>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</si>
  <si>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</si>
  <si>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</si>
  <si>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</si>
  <si>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</si>
  <si>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</si>
  <si>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</si>
  <si>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</si>
  <si>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</si>
  <si>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</si>
  <si>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</si>
  <si>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</si>
  <si>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</si>
  <si>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</si>
  <si>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</si>
  <si>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</si>
  <si>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</si>
  <si>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</si>
  <si>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</si>
  <si>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</si>
  <si>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</si>
  <si>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</si>
  <si>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</si>
  <si>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</si>
  <si>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</si>
  <si>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</si>
  <si>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</si>
  <si>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</si>
  <si>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</si>
  <si>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</si>
  <si>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</si>
  <si>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</si>
  <si>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</si>
  <si>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</si>
  <si>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</si>
  <si>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</si>
  <si>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</si>
  <si>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</si>
  <si>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</si>
  <si>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</si>
  <si>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</si>
  <si>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</si>
  <si>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</si>
  <si>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</si>
  <si>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</si>
  <si>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</si>
  <si>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</si>
  <si>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</si>
  <si>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</si>
  <si>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</si>
  <si>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</si>
  <si>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</si>
  <si>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</si>
  <si>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</si>
  <si>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</si>
  <si>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</si>
  <si>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</si>
  <si>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</si>
  <si>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</si>
  <si>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</si>
  <si>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</si>
  <si>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</si>
  <si>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</si>
  <si>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</si>
  <si>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</si>
  <si>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</si>
  <si>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</si>
  <si>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</si>
  <si>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</si>
  <si>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</si>
  <si>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</si>
  <si>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</si>
  <si>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</si>
  <si>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</si>
  <si>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</si>
  <si>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</si>
  <si>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</si>
  <si>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</si>
  <si>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</si>
  <si>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</si>
  <si>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</si>
  <si>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</si>
  <si>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</si>
  <si>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</si>
  <si>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</si>
  <si>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</si>
  <si>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</si>
  <si>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</si>
  <si>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</si>
  <si>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</si>
  <si>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</si>
  <si>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</si>
  <si>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</si>
  <si>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</si>
  <si>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</si>
  <si>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</si>
  <si>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</si>
  <si>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</si>
  <si>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</si>
  <si>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</si>
  <si>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</si>
  <si>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</si>
  <si>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</si>
  <si>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</si>
  <si>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</si>
  <si>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</si>
  <si>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</si>
  <si>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</si>
  <si>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</si>
  <si>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</si>
  <si>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</si>
  <si>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</si>
  <si>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</si>
  <si>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</si>
  <si>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</si>
  <si>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</si>
  <si>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</si>
  <si>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</si>
  <si>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</si>
  <si>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</si>
  <si>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</si>
  <si>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</si>
  <si>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</si>
  <si>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</si>
  <si>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</si>
  <si>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</si>
  <si>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</si>
  <si>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</si>
  <si>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</si>
  <si>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</si>
  <si>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</si>
  <si>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</si>
  <si>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</si>
  <si>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</si>
  <si>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</si>
  <si>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</si>
  <si>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</si>
  <si>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</si>
  <si>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</si>
  <si>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</si>
  <si>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</si>
  <si>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</si>
  <si>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</si>
  <si>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</si>
  <si>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</si>
  <si>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</si>
  <si>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</si>
  <si>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</si>
  <si>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</si>
  <si>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</si>
  <si>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</si>
  <si>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</si>
  <si>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</si>
  <si>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</si>
  <si>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</si>
  <si>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</si>
  <si>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</si>
  <si>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</si>
  <si>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</si>
  <si>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</si>
  <si>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</si>
  <si>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</si>
  <si>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</si>
  <si>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</si>
  <si>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</si>
  <si>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</si>
  <si>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</si>
  <si>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</si>
  <si>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</si>
  <si>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</si>
  <si>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</si>
  <si>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</si>
  <si>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</si>
  <si>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</si>
  <si>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</si>
  <si>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</si>
  <si>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</si>
  <si>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</si>
  <si>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</si>
  <si>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</si>
  <si>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</si>
  <si>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</si>
  <si>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</si>
  <si>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</si>
  <si>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</si>
  <si>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</si>
  <si>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</si>
  <si>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</si>
  <si>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</si>
  <si>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</si>
  <si>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</si>
  <si>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</si>
  <si>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</si>
  <si>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</si>
  <si>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</si>
  <si>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</si>
  <si>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</si>
  <si>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</si>
  <si>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</si>
  <si>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</si>
  <si>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</si>
  <si>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</si>
  <si>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</si>
  <si>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</si>
  <si>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</si>
  <si>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</si>
  <si>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</si>
  <si>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</si>
  <si>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</si>
  <si>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</si>
  <si>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</si>
  <si>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</si>
  <si>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</si>
  <si>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</si>
  <si>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</si>
  <si>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</si>
  <si>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</si>
  <si>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</si>
  <si>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</si>
  <si>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</si>
  <si>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</si>
  <si>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</si>
  <si>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</si>
  <si>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</si>
  <si>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</si>
  <si>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</si>
  <si>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</si>
  <si>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</si>
  <si>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</si>
  <si>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</si>
  <si>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</si>
  <si>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</si>
  <si>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</si>
  <si>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</si>
  <si>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</si>
  <si>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</si>
  <si>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</si>
  <si>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</si>
  <si>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</si>
  <si>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</si>
  <si>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</si>
  <si>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</si>
  <si>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</si>
  <si>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</si>
  <si>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</si>
  <si>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</si>
  <si>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</si>
  <si>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</si>
  <si>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</si>
  <si>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</si>
  <si>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</si>
  <si>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</si>
  <si>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</si>
  <si>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</si>
  <si>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</si>
  <si>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</si>
  <si>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</si>
  <si>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</si>
  <si>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</si>
  <si>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</si>
  <si>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</si>
  <si>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</si>
  <si>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</si>
  <si>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</si>
  <si>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</si>
  <si>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</si>
  <si>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</si>
  <si>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</si>
  <si>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</si>
  <si>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</si>
  <si>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</si>
  <si>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</si>
  <si>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</si>
  <si>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</si>
  <si>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</si>
  <si>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</si>
  <si>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</si>
  <si>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</si>
  <si>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</si>
  <si>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</si>
  <si>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</si>
  <si>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</si>
  <si>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</si>
  <si>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</si>
  <si>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</si>
  <si>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</si>
  <si>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</si>
  <si>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</si>
  <si>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</si>
  <si>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</si>
  <si>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</si>
  <si>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</si>
  <si>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</si>
  <si>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</si>
  <si>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</si>
  <si>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</si>
  <si>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</si>
  <si>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</si>
  <si>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</si>
  <si>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</si>
  <si>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</si>
  <si>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</si>
  <si>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</si>
  <si>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</si>
  <si>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</si>
  <si>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</si>
  <si>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</si>
  <si>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</si>
  <si>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</si>
  <si>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</si>
  <si>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</si>
  <si>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</si>
  <si>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</si>
  <si>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</si>
  <si>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</si>
  <si>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</si>
  <si>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</si>
  <si>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</si>
  <si>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</si>
  <si>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</si>
  <si>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</si>
  <si>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</si>
  <si>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</si>
  <si>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</si>
  <si>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</si>
  <si>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</si>
  <si>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</si>
  <si>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</si>
  <si>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</si>
  <si>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</si>
  <si>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</si>
  <si>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</si>
  <si>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</si>
  <si>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</si>
  <si>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</si>
  <si>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</si>
  <si>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</si>
  <si>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</si>
  <si>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</si>
  <si>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</si>
  <si>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</si>
  <si>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</si>
  <si>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</si>
  <si>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</si>
  <si>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</si>
  <si>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</si>
  <si>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</si>
  <si>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</si>
  <si>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</si>
  <si>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</si>
  <si>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</si>
  <si>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</si>
  <si>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</si>
  <si>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</si>
  <si>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</si>
  <si>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</si>
  <si>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</si>
  <si>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</si>
  <si>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</si>
  <si>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</si>
  <si>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</si>
  <si>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</si>
  <si>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</si>
  <si>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</si>
  <si>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</si>
  <si>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</si>
  <si>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</si>
  <si>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</si>
  <si>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</si>
  <si>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</si>
  <si>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</si>
  <si>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</si>
  <si>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</si>
  <si>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</si>
  <si>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</si>
  <si>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</si>
  <si>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</si>
  <si>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</si>
  <si>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</si>
  <si>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</si>
  <si>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</si>
  <si>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</si>
  <si>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</si>
  <si>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</si>
  <si>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</si>
  <si>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</si>
  <si>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</si>
  <si>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</si>
  <si>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</si>
  <si>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</si>
  <si>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</si>
  <si>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</si>
  <si>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</si>
  <si>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</si>
  <si>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</si>
  <si>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</si>
  <si>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</si>
  <si>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</si>
  <si>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</si>
  <si>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</si>
  <si>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</si>
  <si>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</si>
  <si>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</si>
  <si>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</si>
  <si>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</si>
  <si>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</si>
  <si>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</si>
  <si>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</si>
  <si>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</si>
  <si>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</si>
  <si>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</si>
  <si>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</si>
  <si>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</si>
  <si>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</si>
  <si>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</si>
  <si>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</si>
  <si>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</si>
  <si>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</si>
  <si>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</si>
  <si>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</si>
  <si>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</si>
  <si>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</si>
  <si>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</si>
  <si>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</si>
  <si>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</si>
  <si>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</si>
  <si>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</si>
  <si>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</si>
  <si>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</si>
  <si>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</si>
  <si>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</si>
  <si>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</si>
  <si>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</si>
  <si>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</si>
  <si>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</si>
  <si>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</si>
  <si>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</si>
  <si>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</si>
  <si>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</si>
  <si>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</si>
  <si>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</si>
  <si>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</si>
  <si>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</si>
  <si>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</si>
  <si>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</si>
  <si>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</si>
  <si>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</si>
  <si>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</si>
  <si>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</si>
  <si>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</si>
  <si>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</si>
  <si>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</si>
  <si>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</si>
  <si>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</si>
  <si>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</si>
  <si>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</si>
  <si>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</si>
  <si>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</si>
  <si>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</si>
  <si>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</si>
  <si>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</si>
  <si>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</si>
  <si>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</si>
  <si>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</si>
  <si>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</si>
  <si>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</si>
  <si>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</si>
  <si>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</si>
  <si>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</si>
  <si>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</si>
  <si>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</si>
  <si>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</si>
  <si>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</si>
  <si>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</si>
  <si>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</si>
  <si>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</si>
  <si>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</si>
  <si>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</si>
  <si>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</si>
  <si>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</si>
  <si>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</si>
  <si>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</si>
  <si>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</si>
  <si>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</si>
  <si>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</si>
  <si>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</si>
  <si>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</si>
  <si>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</si>
  <si>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</si>
  <si>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</si>
  <si>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</si>
  <si>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</si>
  <si>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</si>
  <si>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</si>
  <si>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</si>
  <si>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</si>
  <si>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</si>
  <si>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</si>
  <si>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</si>
  <si>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</si>
  <si>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</si>
  <si>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</si>
  <si>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</si>
  <si>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</si>
  <si>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</si>
  <si>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</si>
  <si>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</si>
  <si>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</si>
  <si>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</si>
  <si>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</si>
  <si>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</si>
  <si>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</si>
  <si>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</si>
  <si>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</si>
  <si>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</si>
  <si>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</si>
  <si>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</si>
  <si>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</si>
  <si>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</si>
  <si>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</si>
  <si>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</si>
  <si>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</si>
  <si>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</si>
  <si>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</si>
  <si>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</si>
  <si>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</si>
  <si>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</si>
  <si>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</si>
  <si>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</si>
  <si>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</si>
  <si>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</si>
  <si>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</si>
  <si>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</si>
  <si>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</si>
  <si>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</si>
  <si>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</si>
  <si>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</si>
  <si>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</si>
  <si>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</si>
  <si>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</si>
  <si>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</si>
  <si>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</si>
  <si>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</si>
  <si>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</si>
  <si>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</si>
  <si>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</si>
  <si>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</si>
  <si>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</si>
  <si>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</si>
  <si>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</si>
  <si>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</si>
  <si>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</si>
  <si>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</si>
  <si>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</si>
  <si>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</si>
  <si>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</si>
  <si>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</si>
  <si>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</si>
  <si>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</si>
  <si>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</si>
  <si>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</si>
  <si>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</si>
  <si>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</si>
  <si>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</si>
  <si>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</si>
  <si>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</si>
  <si>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</si>
  <si>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</si>
  <si>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</si>
  <si>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</si>
  <si>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</si>
  <si>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</si>
  <si>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</si>
  <si>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</si>
  <si>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</si>
  <si>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</si>
  <si>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</si>
  <si>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</si>
  <si>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</si>
  <si>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</si>
  <si>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</si>
  <si>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</si>
  <si>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</si>
  <si>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</si>
  <si>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</si>
  <si>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</si>
  <si>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</si>
  <si>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</si>
  <si>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</si>
  <si>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</si>
  <si>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</si>
  <si>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</si>
  <si>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</si>
  <si>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</si>
  <si>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</si>
  <si>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</si>
  <si>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</si>
  <si>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</si>
  <si>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</si>
  <si>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</si>
  <si>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</si>
  <si>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</si>
  <si>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</si>
  <si>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</si>
  <si>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</si>
  <si>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</si>
  <si>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</si>
  <si>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</si>
  <si>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</si>
  <si>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</si>
  <si>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</si>
  <si>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</si>
  <si>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</si>
  <si>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</si>
  <si>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</si>
  <si>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</si>
  <si>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</si>
  <si>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</si>
  <si>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</si>
  <si>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</si>
  <si>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</si>
  <si>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</si>
  <si>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</si>
  <si>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</si>
  <si>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</si>
  <si>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</si>
  <si>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</si>
  <si>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</si>
  <si>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</si>
  <si>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</si>
  <si>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</si>
  <si>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</si>
  <si>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</si>
  <si>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</si>
  <si>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</si>
  <si>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</si>
  <si>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</si>
  <si>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</si>
  <si>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</si>
  <si>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</si>
  <si>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</si>
  <si>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</si>
  <si>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</si>
  <si>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</si>
  <si>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</si>
  <si>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</si>
  <si>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</si>
  <si>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</si>
  <si>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</si>
  <si>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</si>
  <si>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</si>
  <si>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</si>
  <si>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</si>
  <si>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</si>
  <si>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</si>
  <si>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</si>
  <si>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</si>
  <si>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</si>
  <si>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</si>
  <si>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</si>
  <si>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</si>
  <si>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</si>
  <si>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</si>
  <si>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</si>
  <si>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</si>
  <si>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</si>
  <si>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</si>
  <si>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</si>
  <si>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</si>
  <si>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</si>
  <si>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</si>
  <si>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</si>
  <si>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</si>
  <si>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</si>
  <si>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</si>
  <si>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</si>
  <si>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</si>
  <si>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</si>
  <si>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</si>
  <si>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</si>
  <si>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</si>
  <si>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</si>
  <si>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</si>
  <si>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</si>
  <si>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</si>
  <si>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</si>
  <si>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</si>
  <si>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</si>
  <si>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</si>
  <si>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</si>
  <si>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</si>
  <si>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</si>
  <si>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</si>
  <si>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</si>
  <si>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</si>
  <si>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</si>
  <si>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</si>
  <si>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</si>
  <si>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</si>
  <si>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</si>
  <si>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</si>
  <si>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</si>
  <si>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</si>
  <si>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</si>
  <si>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</si>
  <si>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</si>
  <si>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</si>
  <si>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</si>
  <si>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</si>
  <si>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</si>
  <si>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</si>
  <si>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</si>
  <si>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</si>
  <si>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</si>
  <si>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</si>
  <si>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</si>
  <si>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</si>
  <si>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</si>
  <si>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</si>
  <si>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</si>
  <si>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</si>
  <si>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</si>
  <si>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</si>
  <si>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</si>
  <si>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</si>
  <si>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</si>
  <si>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</si>
  <si>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</si>
  <si>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</si>
  <si>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</si>
  <si>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</si>
  <si>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</si>
  <si>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</si>
  <si>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</si>
  <si>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</si>
  <si>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</si>
  <si>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</si>
  <si>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</si>
  <si>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</si>
  <si>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</si>
  <si>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</si>
  <si>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</si>
  <si>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</si>
  <si>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</si>
  <si>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</si>
  <si>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</si>
  <si>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</si>
  <si>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</si>
  <si>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</si>
  <si>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</si>
  <si>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</si>
  <si>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</si>
  <si>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</si>
  <si>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</si>
  <si>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</si>
  <si>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</si>
  <si>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</si>
  <si>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</si>
  <si>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</si>
  <si>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</si>
  <si>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</si>
  <si>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</si>
  <si>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</si>
  <si>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</si>
  <si>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</si>
  <si>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</si>
  <si>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</si>
  <si>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</si>
  <si>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</si>
  <si>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</si>
  <si>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</si>
  <si>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</si>
  <si>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</si>
  <si>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</si>
  <si>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</si>
  <si>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</si>
  <si>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</si>
  <si>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</si>
  <si>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</si>
  <si>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</si>
  <si>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</si>
  <si>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</si>
  <si>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</si>
  <si>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</si>
  <si>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</si>
  <si>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</si>
  <si>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</si>
  <si>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</si>
  <si>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</si>
  <si>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</si>
  <si>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</si>
  <si>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</si>
  <si>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</si>
  <si>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</si>
  <si>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</si>
  <si>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</si>
  <si>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</si>
  <si>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</si>
  <si>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</si>
  <si>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</si>
  <si>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</si>
  <si>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</si>
  <si>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</si>
  <si>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</si>
  <si>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</si>
  <si>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</si>
  <si>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</si>
  <si>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</si>
  <si>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</si>
  <si>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</si>
  <si>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</si>
  <si>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</si>
  <si>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</si>
  <si>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</si>
  <si>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</si>
  <si>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</si>
  <si>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</si>
  <si>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</si>
  <si>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</si>
  <si>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</si>
  <si>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</si>
  <si>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</si>
  <si>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</si>
  <si>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</si>
  <si>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</si>
  <si>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</si>
  <si>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</si>
  <si>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</si>
  <si>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</si>
  <si>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</si>
  <si>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</si>
  <si>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</si>
  <si>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</si>
  <si>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</si>
  <si>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</si>
  <si>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</si>
  <si>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</si>
  <si>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</si>
  <si>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</si>
  <si>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</si>
  <si>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</si>
  <si>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</si>
  <si>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</si>
  <si>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</si>
  <si>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</si>
  <si>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</si>
  <si>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</si>
  <si>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</si>
  <si>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</si>
  <si>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</si>
  <si>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</si>
  <si>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</si>
  <si>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</si>
  <si>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</si>
  <si>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</si>
  <si>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</si>
  <si>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</si>
  <si>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</si>
  <si>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</si>
  <si>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</si>
  <si>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</si>
  <si>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</si>
  <si>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</si>
  <si>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</si>
  <si>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</si>
  <si>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</si>
  <si>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</si>
  <si>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</si>
  <si>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</si>
  <si>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</si>
  <si>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</si>
  <si>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</si>
  <si>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</si>
  <si>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</si>
  <si>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</si>
  <si>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</si>
  <si>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</si>
  <si>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</si>
  <si>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</si>
  <si>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</si>
  <si>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</si>
  <si>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</si>
  <si>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</si>
  <si>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</si>
  <si>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</si>
  <si>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</si>
  <si>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</si>
  <si>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</si>
  <si>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</si>
  <si>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</si>
  <si>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</si>
  <si>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</si>
  <si>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</si>
  <si>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</si>
  <si>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</si>
  <si>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</si>
  <si>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</si>
  <si>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</si>
  <si>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</si>
  <si>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</si>
  <si>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</si>
  <si>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</si>
  <si>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</si>
  <si>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</si>
  <si>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</si>
  <si>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</si>
  <si>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</si>
  <si>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</si>
  <si>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</si>
  <si>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</si>
  <si>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</si>
  <si>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</si>
  <si>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</si>
  <si>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</si>
  <si>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</si>
  <si>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</si>
  <si>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</si>
  <si>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</si>
  <si>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</si>
  <si>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</si>
  <si>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</si>
  <si>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</si>
  <si>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</si>
  <si>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</si>
  <si>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</si>
  <si>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</si>
  <si>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</si>
  <si>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</si>
  <si>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</si>
  <si>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</si>
  <si>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</si>
  <si>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</si>
  <si>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</si>
  <si>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</si>
  <si>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</si>
  <si>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</si>
  <si>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</si>
  <si>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</si>
  <si>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</si>
  <si>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</si>
  <si>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</si>
  <si>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</si>
  <si>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</si>
  <si>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</si>
  <si>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</si>
  <si>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</si>
  <si>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</si>
  <si>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</si>
  <si>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</si>
  <si>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</si>
  <si>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</si>
  <si>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</si>
  <si>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</si>
  <si>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</si>
  <si>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</si>
  <si>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</si>
  <si>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</si>
  <si>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</si>
  <si>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</si>
  <si>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</si>
  <si>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</si>
  <si>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</si>
  <si>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</si>
  <si>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</si>
  <si>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</si>
  <si>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</si>
  <si>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</si>
  <si>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</si>
  <si>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</si>
  <si>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</si>
  <si>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</si>
  <si>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</si>
  <si>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</si>
  <si>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</si>
  <si>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</si>
  <si>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</si>
  <si>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</si>
  <si>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</si>
  <si>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</si>
  <si>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</si>
  <si>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</si>
  <si>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</si>
  <si>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</si>
  <si>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</si>
  <si>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</si>
  <si>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</si>
  <si>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</si>
  <si>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</si>
  <si>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</si>
  <si>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</si>
  <si>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</si>
  <si>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</si>
  <si>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</si>
  <si>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</si>
  <si>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</si>
  <si>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</si>
  <si>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</si>
  <si>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</si>
  <si>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</si>
  <si>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</si>
  <si>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</si>
  <si>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</si>
  <si>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</si>
  <si>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</si>
  <si>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</si>
  <si>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</si>
  <si>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</si>
  <si>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</si>
  <si>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</si>
  <si>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</si>
  <si>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</si>
  <si>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</si>
  <si>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</si>
  <si>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</si>
  <si>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</si>
  <si>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</si>
  <si>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</si>
  <si>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</si>
  <si>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</si>
  <si>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</si>
  <si>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</si>
  <si>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</si>
  <si>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</si>
  <si>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</si>
  <si>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</si>
  <si>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</si>
  <si>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</si>
  <si>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</si>
  <si>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</si>
  <si>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</si>
  <si>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</si>
  <si>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</si>
  <si>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</si>
  <si>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</si>
  <si>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</si>
  <si>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</si>
  <si>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</si>
  <si>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</si>
  <si>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</si>
  <si>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</si>
  <si>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</si>
  <si>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</si>
  <si>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</si>
  <si>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</si>
  <si>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</si>
  <si>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</si>
  <si>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</si>
  <si>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</si>
  <si>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</si>
  <si>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</si>
  <si>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</si>
  <si>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</si>
  <si>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</si>
  <si>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</si>
  <si>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</si>
  <si>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</si>
  <si>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</si>
  <si>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</si>
  <si>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</si>
  <si>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</si>
  <si>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</si>
  <si>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</si>
  <si>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</si>
  <si>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</si>
  <si>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</si>
  <si>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</si>
  <si>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</si>
  <si>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</si>
  <si>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</si>
  <si>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</si>
  <si>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</si>
  <si>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</si>
  <si>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</si>
  <si>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</si>
  <si>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</si>
  <si>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</si>
  <si>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</si>
  <si>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</si>
  <si>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</si>
  <si>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</si>
  <si>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</si>
  <si>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</si>
  <si>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</si>
  <si>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</si>
  <si>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</si>
  <si>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</si>
  <si>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</si>
  <si>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</si>
  <si>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</si>
  <si>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</si>
  <si>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</si>
  <si>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</si>
  <si>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</si>
  <si>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</si>
  <si>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</si>
  <si>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</si>
  <si>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</si>
  <si>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</si>
  <si>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</si>
  <si>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</si>
  <si>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</si>
  <si>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</si>
  <si>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</si>
  <si>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</si>
  <si>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</si>
  <si>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</si>
  <si>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</si>
  <si>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</si>
  <si>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</si>
  <si>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</si>
  <si>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</si>
  <si>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</si>
  <si>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</si>
  <si>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</si>
  <si>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</si>
  <si>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</si>
  <si>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</si>
  <si>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</si>
  <si>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</si>
  <si>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</si>
  <si>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</si>
  <si>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</si>
  <si>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</si>
  <si>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</si>
  <si>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</si>
  <si>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</si>
  <si>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</si>
  <si>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</si>
  <si>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</si>
  <si>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</si>
  <si>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</si>
  <si>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</si>
  <si>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</si>
  <si>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</si>
  <si>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</si>
  <si>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</si>
  <si>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</si>
  <si>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</si>
  <si>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</si>
  <si>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</si>
  <si>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</si>
  <si>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</si>
  <si>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</si>
  <si>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</si>
  <si>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</si>
  <si>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</si>
  <si>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</si>
  <si>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</si>
  <si>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</si>
  <si>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</si>
  <si>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</si>
  <si>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</si>
  <si>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</si>
  <si>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</si>
  <si>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</si>
  <si>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</si>
  <si>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</si>
  <si>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</si>
  <si>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</si>
  <si>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</si>
  <si>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</si>
  <si>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</si>
  <si>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</si>
  <si>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</si>
  <si>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</si>
  <si>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</si>
  <si>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</si>
  <si>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</si>
  <si>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</si>
  <si>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</si>
  <si>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</si>
  <si>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</si>
  <si>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</si>
  <si>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</si>
  <si>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</si>
  <si>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</si>
  <si>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</si>
  <si>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</si>
  <si>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</si>
  <si>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</si>
  <si>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</si>
  <si>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</si>
  <si>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</si>
  <si>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</si>
  <si>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</si>
  <si>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</si>
  <si>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</si>
  <si>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</si>
  <si>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</si>
  <si>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</si>
  <si>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</si>
  <si>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</si>
  <si>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</si>
  <si>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</si>
  <si>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</si>
  <si>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</si>
  <si>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</si>
  <si>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</si>
  <si>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</si>
  <si>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</si>
  <si>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</si>
  <si>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</si>
  <si>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</si>
  <si>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</si>
  <si>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</si>
  <si>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</si>
  <si>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</si>
  <si>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</si>
  <si>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</si>
  <si>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</si>
  <si>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</si>
  <si>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</si>
  <si>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</si>
  <si>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</si>
  <si>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</si>
  <si>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</si>
  <si>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</si>
  <si>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</si>
  <si>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</si>
  <si>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</si>
  <si>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</si>
  <si>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</si>
  <si>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</si>
  <si>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</si>
  <si>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</si>
  <si>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</si>
  <si>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</si>
  <si>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</si>
  <si>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</si>
  <si>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</si>
  <si>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</si>
  <si>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</si>
  <si>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</si>
  <si>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</si>
  <si>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</si>
  <si>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</si>
  <si>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</si>
  <si>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</si>
  <si>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</si>
  <si>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</si>
  <si>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</si>
  <si>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</si>
  <si>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</si>
  <si>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</si>
  <si>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</si>
  <si>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</si>
  <si>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</si>
  <si>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</si>
  <si>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</si>
  <si>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</si>
  <si>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</si>
  <si>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</si>
  <si>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</si>
  <si>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</si>
  <si>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</si>
  <si>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</si>
  <si>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</si>
  <si>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</si>
  <si>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</si>
  <si>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</si>
  <si>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</si>
  <si>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</si>
  <si>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</si>
  <si>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</si>
  <si>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</si>
  <si>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</si>
  <si>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</si>
  <si>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</si>
  <si>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</si>
  <si>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</si>
  <si>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</si>
  <si>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</si>
  <si>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</si>
  <si>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</si>
  <si>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</si>
  <si>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</si>
  <si>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</si>
  <si>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</si>
  <si>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</si>
  <si>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</si>
  <si>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</si>
  <si>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</si>
  <si>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</si>
  <si>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</si>
  <si>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</si>
  <si>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</si>
  <si>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</si>
  <si>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</si>
  <si>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</si>
  <si>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</si>
  <si>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</si>
  <si>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</si>
  <si>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</si>
  <si>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</si>
  <si>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</si>
  <si>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</si>
  <si>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</si>
  <si>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</si>
  <si>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</si>
  <si>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</si>
  <si>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</si>
  <si>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</si>
  <si>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</si>
  <si>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</si>
  <si>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</si>
  <si>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</si>
  <si>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</si>
  <si>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</si>
  <si>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</si>
  <si>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</si>
  <si>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</si>
  <si>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</si>
  <si>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</si>
  <si>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</si>
  <si>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</si>
  <si>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</si>
  <si>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</si>
  <si>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</si>
  <si>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</si>
  <si>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</si>
  <si>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</si>
  <si>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</si>
  <si>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</si>
  <si>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</si>
  <si>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</si>
  <si>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</si>
  <si>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</si>
  <si>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</si>
  <si>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</si>
  <si>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</si>
  <si>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</si>
  <si>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</si>
  <si>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</si>
  <si>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</si>
  <si>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</si>
  <si>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</si>
  <si>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</si>
  <si>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</si>
  <si>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</si>
  <si>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</si>
  <si>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</si>
  <si>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</si>
  <si>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</si>
  <si>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</si>
  <si>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</si>
  <si>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</si>
  <si>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</si>
  <si>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</si>
  <si>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</si>
  <si>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</si>
  <si>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</si>
  <si>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</si>
  <si>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</si>
  <si>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</si>
  <si>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</si>
  <si>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</si>
  <si>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</si>
  <si>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</si>
  <si>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</si>
  <si>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</si>
  <si>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</si>
  <si>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</si>
  <si>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</si>
  <si>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</si>
  <si>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</si>
  <si>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</si>
  <si>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</si>
  <si>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</si>
  <si>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</si>
  <si>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</si>
  <si>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</si>
  <si>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</si>
  <si>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</si>
  <si>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</si>
  <si>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</si>
  <si>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</si>
  <si>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</si>
  <si>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</si>
  <si>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</si>
  <si>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</si>
  <si>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</si>
  <si>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</si>
  <si>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</si>
  <si>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</si>
  <si>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</si>
  <si>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</si>
  <si>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</si>
  <si>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</si>
  <si>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</si>
  <si>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</si>
  <si>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</si>
  <si>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</si>
  <si>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</si>
  <si>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</si>
  <si>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</si>
  <si>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</si>
  <si>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</si>
  <si>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</si>
  <si>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</si>
  <si>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</si>
  <si>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</si>
  <si>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</si>
  <si>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</si>
  <si>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</si>
  <si>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</si>
  <si>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</si>
  <si>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</si>
  <si>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</si>
  <si>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</si>
  <si>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</si>
  <si>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</si>
  <si>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</si>
  <si>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</si>
  <si>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</si>
  <si>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</si>
  <si>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</si>
  <si>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</si>
  <si>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</si>
  <si>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</si>
  <si>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</si>
  <si>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</si>
  <si>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</si>
  <si>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</si>
  <si>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</si>
  <si>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</si>
  <si>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</si>
  <si>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</si>
  <si>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</si>
  <si>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</si>
  <si>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</si>
  <si>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</si>
  <si>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</si>
  <si>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</si>
  <si>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</si>
  <si>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</si>
  <si>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</si>
  <si>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</si>
  <si>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</si>
  <si>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</si>
  <si>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</si>
  <si>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</si>
  <si>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</si>
  <si>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</si>
  <si>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</si>
  <si>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</si>
  <si>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</si>
  <si>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</si>
  <si>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</si>
  <si>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</si>
  <si>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</si>
  <si>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</si>
  <si>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</si>
  <si>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</si>
  <si>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</si>
  <si>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</si>
  <si>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</si>
  <si>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</si>
  <si>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</si>
  <si>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</si>
  <si>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</si>
  <si>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</si>
  <si>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</si>
  <si>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</si>
  <si>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</si>
  <si>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</si>
  <si>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</si>
  <si>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</si>
  <si>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</si>
  <si>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</si>
  <si>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</si>
  <si>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</si>
  <si>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</si>
  <si>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</si>
  <si>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</si>
  <si>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</si>
  <si>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</si>
  <si>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</si>
  <si>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</si>
  <si>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</si>
  <si>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</si>
  <si>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</si>
  <si>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</si>
  <si>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</si>
  <si>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</si>
  <si>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</si>
  <si>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</si>
  <si>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</si>
  <si>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</si>
  <si>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</si>
  <si>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</si>
  <si>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</si>
  <si>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</si>
  <si>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</si>
  <si>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</si>
  <si>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</si>
  <si>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</si>
  <si>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</si>
  <si>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</si>
  <si>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</si>
  <si>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</si>
  <si>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</si>
  <si>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</si>
  <si>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</si>
  <si>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</si>
  <si>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</si>
  <si>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</si>
  <si>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</si>
  <si>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</si>
  <si>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</si>
  <si>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</si>
  <si>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</si>
  <si>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</si>
  <si>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</si>
  <si>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</si>
  <si>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</si>
  <si>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</si>
  <si>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</si>
  <si>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</si>
  <si>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</si>
  <si>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</si>
  <si>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</si>
  <si>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</si>
  <si>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</si>
  <si>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</si>
  <si>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</si>
  <si>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</si>
  <si>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</si>
  <si>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</si>
  <si>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</si>
  <si>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</si>
  <si>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</si>
  <si>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</si>
  <si>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</si>
  <si>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</si>
  <si>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</si>
  <si>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</si>
  <si>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</si>
  <si>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</si>
  <si>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</si>
  <si>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</si>
  <si>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</si>
  <si>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</si>
  <si>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</si>
  <si>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</si>
  <si>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</si>
  <si>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</si>
  <si>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</si>
  <si>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</si>
  <si>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</si>
  <si>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</si>
  <si>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</si>
  <si>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</si>
  <si>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</si>
  <si>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</si>
  <si>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</si>
  <si>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</si>
  <si>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</si>
  <si>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</si>
  <si>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</si>
  <si>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</si>
  <si>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</si>
  <si>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</si>
  <si>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</si>
  <si>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</si>
  <si>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</si>
  <si>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</si>
  <si>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</si>
  <si>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</si>
  <si>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</si>
  <si>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</si>
  <si>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</si>
  <si>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</si>
  <si>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</si>
  <si>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</si>
  <si>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</si>
  <si>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</si>
  <si>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</si>
  <si>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</si>
  <si>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</si>
  <si>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</si>
  <si>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</si>
  <si>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</si>
  <si>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</si>
  <si>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</si>
  <si>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</si>
  <si>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</si>
  <si>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</si>
  <si>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</si>
  <si>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</si>
  <si>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</si>
  <si>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</si>
  <si>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</si>
  <si>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</si>
  <si>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</si>
  <si>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</si>
  <si>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</si>
  <si>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</si>
  <si>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</si>
  <si>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</si>
  <si>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</si>
  <si>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</si>
  <si>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</si>
  <si>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</si>
  <si>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</si>
  <si>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</si>
  <si>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</si>
  <si>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</si>
  <si>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</si>
  <si>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</si>
  <si>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</si>
  <si>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</si>
  <si>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</si>
  <si>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</si>
  <si>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</si>
  <si>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</si>
  <si>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</si>
  <si>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</si>
  <si>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</si>
  <si>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</si>
  <si>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</si>
  <si>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</si>
  <si>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</si>
  <si>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</si>
  <si>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</si>
  <si>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</si>
  <si>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</si>
  <si>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</si>
  <si>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</si>
  <si>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</si>
  <si>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</si>
  <si>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</si>
  <si>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</si>
  <si>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</si>
  <si>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</si>
  <si>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</si>
  <si>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</si>
  <si>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</si>
  <si>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</si>
  <si>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</si>
  <si>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</si>
  <si>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</si>
  <si>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</si>
  <si>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</si>
  <si>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</si>
  <si>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</si>
  <si>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</si>
  <si>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</si>
  <si>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</si>
  <si>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</si>
  <si>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</si>
  <si>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</si>
  <si>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</si>
  <si>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</si>
  <si>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</si>
  <si>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</si>
  <si>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</si>
  <si>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</si>
  <si>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</si>
  <si>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</si>
  <si>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</si>
  <si>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</si>
  <si>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</si>
  <si>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</si>
  <si>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</si>
  <si>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</si>
  <si>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</si>
  <si>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</si>
  <si>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</si>
  <si>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</si>
  <si>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</si>
  <si>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</si>
  <si>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</si>
  <si>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</si>
  <si>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</si>
  <si>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</si>
  <si>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</si>
  <si>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</si>
  <si>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</si>
  <si>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</si>
  <si>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</si>
  <si>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</si>
  <si>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</si>
  <si>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</si>
  <si>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</si>
  <si>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</si>
  <si>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</si>
  <si>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</si>
  <si>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</si>
  <si>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</si>
  <si>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</si>
  <si>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</si>
  <si>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</si>
  <si>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</si>
  <si>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</si>
  <si>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</si>
  <si>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</si>
  <si>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</si>
  <si>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</si>
  <si>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</si>
  <si>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</si>
  <si>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</si>
  <si>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</si>
  <si>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</si>
  <si>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</si>
  <si>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</si>
  <si>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</si>
  <si>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</si>
  <si>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</si>
  <si>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</si>
  <si>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</si>
  <si>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</si>
  <si>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</si>
  <si>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</si>
  <si>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</si>
  <si>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</si>
  <si>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</si>
  <si>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</si>
  <si>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</si>
  <si>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</si>
  <si>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</si>
  <si>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</si>
  <si>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</si>
  <si>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</si>
  <si>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</si>
  <si>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</si>
  <si>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</si>
  <si>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</si>
  <si>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</si>
  <si>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</si>
  <si>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</si>
  <si>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</si>
  <si>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</si>
  <si>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</si>
  <si>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</si>
  <si>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</si>
  <si>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</si>
  <si>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</si>
  <si>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</si>
  <si>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</si>
  <si>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</si>
  <si>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</si>
  <si>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</si>
  <si>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</si>
  <si>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</si>
  <si>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</si>
  <si>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</si>
  <si>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</si>
  <si>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</si>
  <si>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</si>
  <si>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</si>
  <si>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</si>
  <si>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</si>
  <si>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</si>
  <si>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</si>
  <si>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</si>
  <si>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</si>
  <si>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</si>
  <si>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</si>
  <si>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</si>
  <si>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</si>
  <si>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</si>
  <si>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</si>
  <si>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</si>
  <si>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</si>
  <si>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</si>
  <si>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</si>
  <si>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</si>
  <si>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</si>
  <si>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</si>
  <si>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</si>
  <si>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</si>
  <si>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</si>
  <si>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</si>
  <si>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</si>
  <si>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</si>
  <si>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</si>
  <si>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</si>
  <si>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</si>
  <si>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</si>
  <si>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</si>
  <si>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</si>
  <si>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</si>
  <si>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</si>
  <si>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</si>
  <si>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</si>
  <si>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</si>
  <si>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</si>
  <si>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</si>
  <si>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</si>
  <si>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</si>
  <si>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</si>
  <si>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</si>
  <si>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</si>
  <si>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</si>
  <si>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</si>
  <si>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</si>
  <si>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</si>
  <si>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</si>
  <si>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</si>
  <si>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</si>
  <si>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</si>
  <si>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</si>
  <si>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</si>
  <si>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</si>
  <si>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</si>
  <si>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</si>
  <si>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</si>
  <si>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</si>
  <si>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</si>
  <si>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</si>
  <si>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</si>
  <si>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</si>
  <si>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</si>
  <si>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</si>
  <si>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</si>
  <si>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</si>
  <si>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</si>
  <si>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</si>
  <si>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</si>
  <si>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</si>
  <si>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</si>
  <si>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</si>
  <si>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</si>
  <si>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</si>
  <si>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</si>
  <si>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</si>
  <si>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</si>
  <si>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</si>
  <si>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</si>
  <si>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</si>
  <si>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</si>
  <si>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</si>
  <si>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</si>
  <si>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</si>
  <si>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</si>
  <si>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</si>
  <si>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</si>
  <si>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</si>
  <si>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</si>
  <si>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</si>
  <si>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</si>
  <si>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</si>
  <si>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</si>
  <si>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</si>
  <si>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</si>
  <si>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</si>
  <si>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</si>
  <si>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</si>
  <si>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</si>
  <si>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</si>
  <si>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</si>
  <si>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</si>
  <si>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</si>
  <si>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</si>
  <si>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</si>
  <si>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</si>
  <si>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</si>
  <si>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</si>
  <si>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</si>
  <si>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</si>
  <si>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</si>
  <si>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</si>
  <si>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</si>
  <si>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</si>
  <si>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</si>
  <si>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</si>
  <si>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</si>
  <si>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</si>
  <si>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</si>
  <si>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</si>
  <si>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</si>
  <si>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</si>
  <si>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</si>
  <si>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</si>
  <si>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</si>
  <si>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</si>
  <si>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</si>
  <si>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</si>
  <si>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</si>
  <si>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</si>
  <si>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</si>
  <si>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</si>
  <si>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</si>
  <si>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</si>
  <si>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</si>
  <si>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</si>
  <si>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</si>
  <si>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</si>
  <si>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</si>
  <si>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</si>
  <si>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</si>
  <si>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</si>
  <si>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</si>
  <si>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</si>
  <si>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</si>
  <si>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</si>
  <si>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</si>
  <si>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</si>
  <si>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</si>
  <si>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</si>
  <si>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</si>
  <si>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</si>
  <si>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</si>
  <si>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</si>
  <si>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</si>
  <si>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</si>
  <si>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</si>
  <si>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</si>
  <si>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</si>
  <si>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</si>
  <si>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</si>
  <si>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</si>
  <si>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</si>
  <si>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</si>
  <si>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</si>
  <si>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</si>
  <si>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</si>
  <si>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</si>
  <si>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</si>
  <si>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</si>
  <si>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</si>
  <si>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</si>
  <si>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</si>
  <si>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</si>
  <si>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</si>
  <si>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</si>
  <si>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</si>
  <si>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</si>
  <si>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</si>
  <si>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</si>
  <si>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</si>
  <si>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</si>
  <si>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</si>
  <si>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</si>
  <si>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</si>
  <si>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</si>
  <si>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</si>
  <si>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</si>
  <si>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</si>
  <si>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</si>
  <si>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</si>
  <si>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</si>
  <si>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</si>
  <si>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</si>
  <si>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</si>
  <si>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</si>
  <si>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</si>
  <si>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</si>
  <si>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</si>
  <si>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</si>
  <si>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</si>
  <si>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</si>
  <si>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</si>
  <si>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</si>
  <si>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</si>
  <si>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</si>
  <si>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</si>
  <si>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</si>
  <si>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</si>
  <si>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</si>
  <si>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</si>
  <si>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</si>
  <si>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</si>
  <si>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</si>
  <si>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</si>
  <si>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</si>
  <si>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</si>
  <si>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</si>
  <si>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</si>
  <si>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</si>
  <si>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</si>
  <si>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</si>
  <si>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</si>
  <si>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</si>
  <si>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</si>
  <si>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</si>
  <si>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</si>
  <si>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</si>
  <si>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</si>
  <si>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</si>
  <si>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</si>
  <si>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</si>
  <si>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</si>
  <si>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</si>
  <si>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</si>
  <si>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</si>
  <si>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</si>
  <si>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</si>
  <si>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</si>
  <si>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</si>
  <si>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</si>
  <si>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</si>
  <si>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</si>
  <si>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</si>
  <si>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</si>
  <si>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</si>
  <si>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</si>
  <si>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</si>
  <si>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</si>
  <si>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</si>
  <si>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</si>
  <si>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</si>
  <si>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</si>
  <si>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</si>
  <si>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</si>
  <si>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</si>
  <si>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</si>
  <si>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</si>
  <si>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</si>
  <si>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</si>
  <si>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</si>
  <si>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</si>
  <si>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</si>
  <si>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</si>
  <si>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</si>
  <si>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</si>
  <si>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</si>
  <si>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</si>
  <si>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</si>
  <si>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</si>
  <si>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</si>
  <si>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</si>
  <si>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</si>
  <si>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</si>
  <si>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</si>
  <si>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</si>
  <si>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</si>
  <si>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</si>
  <si>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</si>
  <si>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</si>
  <si>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</si>
  <si>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</si>
  <si>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</si>
  <si>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</si>
  <si>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</si>
  <si>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</si>
  <si>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</si>
  <si>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</si>
  <si>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</si>
  <si>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</si>
  <si>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</si>
  <si>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</si>
  <si>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</si>
  <si>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</si>
  <si>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</si>
  <si>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</si>
  <si>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</si>
  <si>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</si>
  <si>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</si>
  <si>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</si>
  <si>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</si>
  <si>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</si>
  <si>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</si>
  <si>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</si>
  <si>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</si>
  <si>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</si>
  <si>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</si>
  <si>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</si>
  <si>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</si>
  <si>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</si>
  <si>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</si>
  <si>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</si>
  <si>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</si>
  <si>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</si>
  <si>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</si>
  <si>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</si>
  <si>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</si>
  <si>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</si>
  <si>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</si>
  <si>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</si>
  <si>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</si>
  <si>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</si>
  <si>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</si>
  <si>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</si>
  <si>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</si>
  <si>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</si>
  <si>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</si>
  <si>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</si>
  <si>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</si>
  <si>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</si>
  <si>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</si>
  <si>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</si>
  <si>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</si>
  <si>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</si>
  <si>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</si>
  <si>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</si>
  <si>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</si>
  <si>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</si>
  <si>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</si>
  <si>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</si>
  <si>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</si>
  <si>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</si>
  <si>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</si>
  <si>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</si>
  <si>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</si>
  <si>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</si>
  <si>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</si>
  <si>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</si>
  <si>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</si>
  <si>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</si>
  <si>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</si>
  <si>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</si>
  <si>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</si>
  <si>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</si>
  <si>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</si>
  <si>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</si>
  <si>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</si>
  <si>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</si>
  <si>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</si>
  <si>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</si>
  <si>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</si>
  <si>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</si>
  <si>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</si>
  <si>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</si>
  <si>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</si>
  <si>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</si>
  <si>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</si>
  <si>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</si>
  <si>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</si>
  <si>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</si>
  <si>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</si>
  <si>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</si>
  <si>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</si>
  <si>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</si>
  <si>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</si>
  <si>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</si>
  <si>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</si>
  <si>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</si>
  <si>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</si>
  <si>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</si>
  <si>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</si>
  <si>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</si>
  <si>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</si>
  <si>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</si>
  <si>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</si>
  <si>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</si>
  <si>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</si>
  <si>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</si>
  <si>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</si>
  <si>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</si>
  <si>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</si>
  <si>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</si>
  <si>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</si>
  <si>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</si>
  <si>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</si>
  <si>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</si>
  <si>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</si>
  <si>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</si>
  <si>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</si>
  <si>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</si>
  <si>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</si>
  <si>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</si>
  <si>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</si>
  <si>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</si>
  <si>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</si>
  <si>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</si>
  <si>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</si>
  <si>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</si>
  <si>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</si>
  <si>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</si>
  <si>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</si>
  <si>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</si>
  <si>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</si>
  <si>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</si>
  <si>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</si>
  <si>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</si>
  <si>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</si>
  <si>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</si>
  <si>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</si>
  <si>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</si>
  <si>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</si>
  <si>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</si>
  <si>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</si>
  <si>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</si>
  <si>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</si>
  <si>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</si>
  <si>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</si>
  <si>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</si>
  <si>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</si>
  <si>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</si>
  <si>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</si>
  <si>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</si>
  <si>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</si>
  <si>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</si>
  <si>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</si>
  <si>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</si>
  <si>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</si>
  <si>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</si>
  <si>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</si>
  <si>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</si>
  <si>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</si>
  <si>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</si>
  <si>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</si>
  <si>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</si>
  <si>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</si>
  <si>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</si>
  <si>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</si>
  <si>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</si>
  <si>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</si>
  <si>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</si>
  <si>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</si>
  <si>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</si>
  <si>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</si>
  <si>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</si>
  <si>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</si>
  <si>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</si>
  <si>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</si>
  <si>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</si>
  <si>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</si>
  <si>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</si>
  <si>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</si>
  <si>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</si>
  <si>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</si>
  <si>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</si>
  <si>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</si>
  <si>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</si>
  <si>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</si>
  <si>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</si>
  <si>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</si>
  <si>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</si>
  <si>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</si>
  <si>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</si>
  <si>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</si>
  <si>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</si>
  <si>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</si>
  <si>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</si>
  <si>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</si>
  <si>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</si>
  <si>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</si>
  <si>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</si>
  <si>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</si>
  <si>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</si>
  <si>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</si>
  <si>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</si>
  <si>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</si>
  <si>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</si>
  <si>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</si>
  <si>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</si>
  <si>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</si>
  <si>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</si>
  <si>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</si>
  <si>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</si>
  <si>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</si>
  <si>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</si>
  <si>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</si>
  <si>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</si>
  <si>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</si>
  <si>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</si>
  <si>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</si>
  <si>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</si>
  <si>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</si>
  <si>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</si>
  <si>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</si>
  <si>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</si>
  <si>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</si>
  <si>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</si>
  <si>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</si>
  <si>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</si>
  <si>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</si>
  <si>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</si>
  <si>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</si>
  <si>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</si>
  <si>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</si>
  <si>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</si>
  <si>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</si>
  <si>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</si>
  <si>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</si>
  <si>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</si>
  <si>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</si>
  <si>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</si>
  <si>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</si>
  <si>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</si>
  <si>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</si>
  <si>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</si>
  <si>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</si>
  <si>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</si>
  <si>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</si>
  <si>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</si>
  <si>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</si>
  <si>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</si>
  <si>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</si>
  <si>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</si>
  <si>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</si>
  <si>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</si>
  <si>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</si>
  <si>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</si>
  <si>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</si>
  <si>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</si>
  <si>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</si>
  <si>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</si>
  <si>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</si>
  <si>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</si>
  <si>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</si>
  <si>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</si>
  <si>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</si>
  <si>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</si>
  <si>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</si>
  <si>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</si>
  <si>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</si>
  <si>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</si>
  <si>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</si>
  <si>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</si>
  <si>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</si>
  <si>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</si>
  <si>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</si>
  <si>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</si>
  <si>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</si>
  <si>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</si>
  <si>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</si>
  <si>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</si>
  <si>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</si>
  <si>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</si>
  <si>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</si>
  <si>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</si>
  <si>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</si>
  <si>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</si>
  <si>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</si>
  <si>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</si>
  <si>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</si>
  <si>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</si>
  <si>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</si>
  <si>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</si>
  <si>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</si>
  <si>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</si>
  <si>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</si>
  <si>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</si>
  <si>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</si>
  <si>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</si>
  <si>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</si>
  <si>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</si>
  <si>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</si>
  <si>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</si>
  <si>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</si>
  <si>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</si>
  <si>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</si>
  <si>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</si>
  <si>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</si>
  <si>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</si>
  <si>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</si>
  <si>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</si>
  <si>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</si>
  <si>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</si>
  <si>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</si>
  <si>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</si>
  <si>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</si>
  <si>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</si>
  <si>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</si>
  <si>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</si>
  <si>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</si>
  <si>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</si>
  <si>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</si>
  <si>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</si>
  <si>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</si>
  <si>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</si>
  <si>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</si>
  <si>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</si>
  <si>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</si>
  <si>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</si>
  <si>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</si>
  <si>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</si>
  <si>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</si>
  <si>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</si>
  <si>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</si>
  <si>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</si>
  <si>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</si>
  <si>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</si>
  <si>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</si>
  <si>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</si>
  <si>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</si>
  <si>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</si>
  <si>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</si>
  <si>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</si>
  <si>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</si>
  <si>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</si>
  <si>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</si>
  <si>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</si>
  <si>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</si>
  <si>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</si>
  <si>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</si>
  <si>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</si>
  <si>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</si>
  <si>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</si>
  <si>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</si>
  <si>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</si>
  <si>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</si>
  <si>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</si>
  <si>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</si>
  <si>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</si>
  <si>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</si>
  <si>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</si>
  <si>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</si>
  <si>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</si>
  <si>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</si>
  <si>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</si>
  <si>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</si>
  <si>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</si>
  <si>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</si>
  <si>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</si>
  <si>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</si>
  <si>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</si>
  <si>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</si>
  <si>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</si>
  <si>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</si>
  <si>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</si>
  <si>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</si>
  <si>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</si>
  <si>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</si>
  <si>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</si>
  <si>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</si>
  <si>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</si>
  <si>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</si>
  <si>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</si>
  <si>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</si>
  <si>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</si>
  <si>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</si>
  <si>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</si>
  <si>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</si>
  <si>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</si>
  <si>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</si>
  <si>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</si>
  <si>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</si>
  <si>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</si>
  <si>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</si>
  <si>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</si>
  <si>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</si>
  <si>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</si>
  <si>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</si>
  <si>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</si>
  <si>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</si>
  <si>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</si>
  <si>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</si>
  <si>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</si>
  <si>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</si>
  <si>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</si>
  <si>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</si>
  <si>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</si>
  <si>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</si>
  <si>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</si>
  <si>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</si>
  <si>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</si>
  <si>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</si>
  <si>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</si>
  <si>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</si>
  <si>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</si>
  <si>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</si>
  <si>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</si>
  <si>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</si>
  <si>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</si>
  <si>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</si>
  <si>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</si>
  <si>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</si>
  <si>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</si>
  <si>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</si>
  <si>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</si>
  <si>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</si>
  <si>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</si>
  <si>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</si>
  <si>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</si>
  <si>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</si>
  <si>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</si>
  <si>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</si>
  <si>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</si>
  <si>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</si>
  <si>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</si>
  <si>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</si>
  <si>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</si>
  <si>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</si>
  <si>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</si>
  <si>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</si>
  <si>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</si>
  <si>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</si>
  <si>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</si>
  <si>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</si>
  <si>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</si>
  <si>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</si>
  <si>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</si>
  <si>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</si>
  <si>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</si>
  <si>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</si>
  <si>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</si>
  <si>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</si>
  <si>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</si>
  <si>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</si>
  <si>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</si>
  <si>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</si>
  <si>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</si>
  <si>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</si>
  <si>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</si>
  <si>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</si>
  <si>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</si>
  <si>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</si>
  <si>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</si>
  <si>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</si>
  <si>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</si>
  <si>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</si>
  <si>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</si>
  <si>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</si>
  <si>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</si>
  <si>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</si>
  <si>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</si>
  <si>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</si>
  <si>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</si>
  <si>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</si>
  <si>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</si>
  <si>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</si>
  <si>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</si>
  <si>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</si>
  <si>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</si>
  <si>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</si>
  <si>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</si>
  <si>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</si>
  <si>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</si>
  <si>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</si>
  <si>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</si>
  <si>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</si>
  <si>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</si>
  <si>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</si>
  <si>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</si>
  <si>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</si>
  <si>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</si>
  <si>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</si>
  <si>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</si>
  <si>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</si>
  <si>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</si>
  <si>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</si>
  <si>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</si>
  <si>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</si>
  <si>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</si>
  <si>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</si>
  <si>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</si>
  <si>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</si>
  <si>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</si>
  <si>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</si>
  <si>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</si>
  <si>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</si>
  <si>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</si>
  <si>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</si>
  <si>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</si>
  <si>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</si>
  <si>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</si>
  <si>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</si>
  <si>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</si>
  <si>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</si>
  <si>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</si>
  <si>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</si>
  <si>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</si>
  <si>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</si>
  <si>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</si>
  <si>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</si>
  <si>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</si>
  <si>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</si>
  <si>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</si>
  <si>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</si>
  <si>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</si>
  <si>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</si>
  <si>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</si>
  <si>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</si>
  <si>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</si>
  <si>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</si>
  <si>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</si>
  <si>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</si>
  <si>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</si>
  <si>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</si>
  <si>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</si>
  <si>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</si>
  <si>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</si>
  <si>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</si>
  <si>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</si>
  <si>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</si>
  <si>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</si>
  <si>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</si>
  <si>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</si>
  <si>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</si>
  <si>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</si>
  <si>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</si>
  <si>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</si>
  <si>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</si>
  <si>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</si>
  <si>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</si>
  <si>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</si>
  <si>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</si>
  <si>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</si>
  <si>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</si>
  <si>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</si>
  <si>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</si>
  <si>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</si>
  <si>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</si>
  <si>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</si>
  <si>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</si>
  <si>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</si>
  <si>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</si>
  <si>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</si>
  <si>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</si>
  <si>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</si>
  <si>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</si>
  <si>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</si>
  <si>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</si>
  <si>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</si>
  <si>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</si>
  <si>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</si>
  <si>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</si>
  <si>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</si>
  <si>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</si>
  <si>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</si>
  <si>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</si>
  <si>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</si>
  <si>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</si>
  <si>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</si>
  <si>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</si>
  <si>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</si>
  <si>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</si>
  <si>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</si>
  <si>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</si>
  <si>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</si>
  <si>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</si>
  <si>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</si>
  <si>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</si>
  <si>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</si>
  <si>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</si>
  <si>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</si>
  <si>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</si>
  <si>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</si>
  <si>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</si>
  <si>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</si>
  <si>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</si>
  <si>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</si>
  <si>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</si>
  <si>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</si>
  <si>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</si>
  <si>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</si>
  <si>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</si>
  <si>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</si>
  <si>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</si>
  <si>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</si>
  <si>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</si>
  <si>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</si>
  <si>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</si>
  <si>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</si>
  <si>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</si>
  <si>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</si>
  <si>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</si>
  <si>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</si>
  <si>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</si>
  <si>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</si>
  <si>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</si>
  <si>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</si>
  <si>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</si>
  <si>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</si>
  <si>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</si>
  <si>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</si>
  <si>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</si>
  <si>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</si>
  <si>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</si>
  <si>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</si>
  <si>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</si>
  <si>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</si>
  <si>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</si>
  <si>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</si>
  <si>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</si>
  <si>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</si>
  <si>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</si>
  <si>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</si>
  <si>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</si>
  <si>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</si>
  <si>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</si>
  <si>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</si>
  <si>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</si>
  <si>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</si>
  <si>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</si>
  <si>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</si>
  <si>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</si>
  <si>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</si>
  <si>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</si>
  <si>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</si>
  <si>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</si>
  <si>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</si>
  <si>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</si>
  <si>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</si>
  <si>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</si>
  <si>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</si>
  <si>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</si>
  <si>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</si>
  <si>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</si>
  <si>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</si>
  <si>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</si>
  <si>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</si>
  <si>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</si>
  <si>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</si>
  <si>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</si>
  <si>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</si>
  <si>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</si>
  <si>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</si>
  <si>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</si>
  <si>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</si>
  <si>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</si>
  <si>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</si>
  <si>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</si>
  <si>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</si>
  <si>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</si>
  <si>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</si>
  <si>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</si>
  <si>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</si>
  <si>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</si>
  <si>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</si>
  <si>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</si>
  <si>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</si>
  <si>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</si>
  <si>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</si>
  <si>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</si>
  <si>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</si>
  <si>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</si>
  <si>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</si>
  <si>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</si>
  <si>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</si>
  <si>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</si>
  <si>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</si>
  <si>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</si>
  <si>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</si>
  <si>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</si>
  <si>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</si>
  <si>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</si>
  <si>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</si>
  <si>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</si>
  <si>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</si>
  <si>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</si>
  <si>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</si>
  <si>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</si>
  <si>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</si>
  <si>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</si>
  <si>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</si>
  <si>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</si>
  <si>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</si>
  <si>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</si>
  <si>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</si>
  <si>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</si>
  <si>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</si>
  <si>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</si>
  <si>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</si>
  <si>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</si>
  <si>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</si>
  <si>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</si>
  <si>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</si>
  <si>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</si>
  <si>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</si>
  <si>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</si>
  <si>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</si>
  <si>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</si>
  <si>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</si>
  <si>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</si>
  <si>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</si>
  <si>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</si>
  <si>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</si>
  <si>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</si>
  <si>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</si>
  <si>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</si>
  <si>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</si>
  <si>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</si>
  <si>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</si>
  <si>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</si>
  <si>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</si>
  <si>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</si>
  <si>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</si>
  <si>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</si>
  <si>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</si>
  <si>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</si>
  <si>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</si>
  <si>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</si>
  <si>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</si>
  <si>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</si>
  <si>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</si>
  <si>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</si>
  <si>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</si>
  <si>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</si>
  <si>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</si>
  <si>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</si>
  <si>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</si>
  <si>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</si>
  <si>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</si>
  <si>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</si>
  <si>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</si>
  <si>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</si>
  <si>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</si>
  <si>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</si>
  <si>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</si>
  <si>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</si>
  <si>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</si>
  <si>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</si>
  <si>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</si>
  <si>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</si>
  <si>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</si>
  <si>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</si>
  <si>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</si>
  <si>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</si>
  <si>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</si>
  <si>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</si>
  <si>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</si>
  <si>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</si>
  <si>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</si>
  <si>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</si>
  <si>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</si>
  <si>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</si>
  <si>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</si>
  <si>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</si>
  <si>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</si>
  <si>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</si>
  <si>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</si>
  <si>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</si>
  <si>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</si>
  <si>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</si>
  <si>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</si>
  <si>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</si>
  <si>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</si>
  <si>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</si>
  <si>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</si>
  <si>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</si>
  <si>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</si>
  <si>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</si>
  <si>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</si>
  <si>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</si>
  <si>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</si>
  <si>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</si>
  <si>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</si>
  <si>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</si>
  <si>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</si>
  <si>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</si>
  <si>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</si>
  <si>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</si>
  <si>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</si>
  <si>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</si>
  <si>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</si>
  <si>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</si>
  <si>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</si>
  <si>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</si>
  <si>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</si>
  <si>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</si>
  <si>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</si>
  <si>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</si>
  <si>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</si>
  <si>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</si>
  <si>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</si>
  <si>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</si>
  <si>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</si>
  <si>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</si>
  <si>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</si>
  <si>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</si>
  <si>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</si>
  <si>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</si>
  <si>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</si>
  <si>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</si>
  <si>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</si>
  <si>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</si>
  <si>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</si>
  <si>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</si>
  <si>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</si>
  <si>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</si>
  <si>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</si>
  <si>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</si>
  <si>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</si>
  <si>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</si>
  <si>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</si>
  <si>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</si>
  <si>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</si>
  <si>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</si>
  <si>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</si>
  <si>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</si>
  <si>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</si>
  <si>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</si>
  <si>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</si>
  <si>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</si>
  <si>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</si>
  <si>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</si>
  <si>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</si>
  <si>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</si>
  <si>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</si>
  <si>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</si>
  <si>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</si>
  <si>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</si>
  <si>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</si>
  <si>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</si>
  <si>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</si>
  <si>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</si>
  <si>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</si>
  <si>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</si>
  <si>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</si>
  <si>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</si>
  <si>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</si>
  <si>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</si>
  <si>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</si>
  <si>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</si>
  <si>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</si>
  <si>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</si>
  <si>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</si>
  <si>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</si>
  <si>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</si>
  <si>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</si>
  <si>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</si>
  <si>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</si>
  <si>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</si>
  <si>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</si>
  <si>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</si>
  <si>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</si>
  <si>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</si>
  <si>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</si>
  <si>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</si>
  <si>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</si>
  <si>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</si>
  <si>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</si>
  <si>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</si>
  <si>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</si>
  <si>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</si>
  <si>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</si>
  <si>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</si>
  <si>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</si>
  <si>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</si>
  <si>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</si>
  <si>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</si>
  <si>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</si>
  <si>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</si>
  <si>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</si>
  <si>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</si>
  <si>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</si>
  <si>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</si>
  <si>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</si>
  <si>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</si>
  <si>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</si>
  <si>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</si>
  <si>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</si>
  <si>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</si>
  <si>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</si>
  <si>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</si>
  <si>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</si>
  <si>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</si>
  <si>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</si>
  <si>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</si>
  <si>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</si>
  <si>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</si>
  <si>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</si>
  <si>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</si>
  <si>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</si>
  <si>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</si>
  <si>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</si>
  <si>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</si>
  <si>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</si>
  <si>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</si>
  <si>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</si>
  <si>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</si>
  <si>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</si>
  <si>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</si>
  <si>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</si>
  <si>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</si>
  <si>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</si>
  <si>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</si>
  <si>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</si>
  <si>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</si>
  <si>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</si>
  <si>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</si>
  <si>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</si>
  <si>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</si>
  <si>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</si>
  <si>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</si>
  <si>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</si>
  <si>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</si>
  <si>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</si>
  <si>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</si>
  <si>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</si>
  <si>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</si>
  <si>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</si>
  <si>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</si>
  <si>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</si>
  <si>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</si>
  <si>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</si>
  <si>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</si>
  <si>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</si>
  <si>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</si>
  <si>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</si>
  <si>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</si>
  <si>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</si>
  <si>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</si>
  <si>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</si>
  <si>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</si>
  <si>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</si>
  <si>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</si>
  <si>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</si>
  <si>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</si>
  <si>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</si>
  <si>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</si>
  <si>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</si>
  <si>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</si>
  <si>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</si>
  <si>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</si>
  <si>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</si>
  <si>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</si>
  <si>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</si>
  <si>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</si>
  <si>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</si>
  <si>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</si>
  <si>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</si>
  <si>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</si>
  <si>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</si>
  <si>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</si>
  <si>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</si>
  <si>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</si>
  <si>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</si>
  <si>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</si>
  <si>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</si>
  <si>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</si>
  <si>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</si>
  <si>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</si>
  <si>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</si>
  <si>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</si>
  <si>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</si>
  <si>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</si>
  <si>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</si>
  <si>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</si>
  <si>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</si>
  <si>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</si>
  <si>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</si>
  <si>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</si>
  <si>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</si>
  <si>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</si>
  <si>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</si>
  <si>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</si>
  <si>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</si>
  <si>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</si>
  <si>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</si>
  <si>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</si>
  <si>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</si>
  <si>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</si>
  <si>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</si>
  <si>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</si>
  <si>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</si>
  <si>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</si>
  <si>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</si>
  <si>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</si>
  <si>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</si>
  <si>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</si>
  <si>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</si>
  <si>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</si>
  <si>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</si>
  <si>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</si>
  <si>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</si>
  <si>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</si>
  <si>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</si>
  <si>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</si>
  <si>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</si>
  <si>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</si>
  <si>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</si>
  <si>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</si>
  <si>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</si>
  <si>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</si>
  <si>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</si>
  <si>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</si>
  <si>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</si>
  <si>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</si>
  <si>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</si>
  <si>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</si>
  <si>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</si>
  <si>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</si>
  <si>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</si>
  <si>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</si>
  <si>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</si>
  <si>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</si>
  <si>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</si>
  <si>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</si>
  <si>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</si>
  <si>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</si>
  <si>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</si>
  <si>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</si>
  <si>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</si>
  <si>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</si>
  <si>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</si>
  <si>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</si>
  <si>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</si>
  <si>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</si>
  <si>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</si>
  <si>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</si>
  <si>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</si>
  <si>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</si>
  <si>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</si>
  <si>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</si>
  <si>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</si>
  <si>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</si>
  <si>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</si>
  <si>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</si>
  <si>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</si>
  <si>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</si>
  <si>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</si>
  <si>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</si>
  <si>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</si>
  <si>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</si>
  <si>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</si>
  <si>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</si>
  <si>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</si>
  <si>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</si>
  <si>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</si>
  <si>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</si>
  <si>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</si>
  <si>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</si>
  <si>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</si>
  <si>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</si>
  <si>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</si>
  <si>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</si>
  <si>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</si>
  <si>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</si>
  <si>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</si>
  <si>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</si>
  <si>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</si>
  <si>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</si>
  <si>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</si>
  <si>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</si>
  <si>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</si>
  <si>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</si>
  <si>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</si>
  <si>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</si>
  <si>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</si>
  <si>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</si>
  <si>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</si>
  <si>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</si>
  <si>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</si>
  <si>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</si>
  <si>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</si>
  <si>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</si>
  <si>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</si>
  <si>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</si>
  <si>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</si>
  <si>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</si>
  <si>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</si>
  <si>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</si>
  <si>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</si>
  <si>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</si>
  <si>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</si>
  <si>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</si>
  <si>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</si>
  <si>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</si>
  <si>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</si>
  <si>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</si>
  <si>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</si>
  <si>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</si>
  <si>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</si>
  <si>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</si>
  <si>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</si>
  <si>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</si>
  <si>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</si>
  <si>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</si>
  <si>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</si>
  <si>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</si>
  <si>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</si>
  <si>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</si>
  <si>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</si>
  <si>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</si>
  <si>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</si>
  <si>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</si>
  <si>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</si>
  <si>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</si>
  <si>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</si>
  <si>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</si>
  <si>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</si>
  <si>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</si>
  <si>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</si>
  <si>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</si>
  <si>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</si>
  <si>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</si>
  <si>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</si>
  <si>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</si>
  <si>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</si>
  <si>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</si>
  <si>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</si>
  <si>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</si>
  <si>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</si>
  <si>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</si>
  <si>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</si>
  <si>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</si>
  <si>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</si>
  <si>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</si>
  <si>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</si>
  <si>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</si>
  <si>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</si>
  <si>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</si>
  <si>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</si>
  <si>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</si>
  <si>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</si>
  <si>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</si>
  <si>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</si>
  <si>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</si>
  <si>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</si>
  <si>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</si>
  <si>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</si>
  <si>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</si>
  <si>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</si>
  <si>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</si>
  <si>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</si>
  <si>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</si>
  <si>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</si>
  <si>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</si>
  <si>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</si>
  <si>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</si>
  <si>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</si>
  <si>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</si>
  <si>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</si>
  <si>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</si>
  <si>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</si>
  <si>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</si>
  <si>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</si>
  <si>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</si>
  <si>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</si>
  <si>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</si>
  <si>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</si>
  <si>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</si>
  <si>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</si>
  <si>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</si>
  <si>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</si>
  <si>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</si>
  <si>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</si>
  <si>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</si>
  <si>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</si>
  <si>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</si>
  <si>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</si>
  <si>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</si>
  <si>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</si>
  <si>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</si>
  <si>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</si>
  <si>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</si>
  <si>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</si>
  <si>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</si>
  <si>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</si>
  <si>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</si>
  <si>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</si>
  <si>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</si>
  <si>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</si>
  <si>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</si>
  <si>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</si>
  <si>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</si>
  <si>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</si>
  <si>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</si>
  <si>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</si>
  <si>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</si>
  <si>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</si>
  <si>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</si>
  <si>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</si>
  <si>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</si>
  <si>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</si>
  <si>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</si>
  <si>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</si>
  <si>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</si>
  <si>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</si>
  <si>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</si>
  <si>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</si>
  <si>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</si>
  <si>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</si>
  <si>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</si>
  <si>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</si>
  <si>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</si>
  <si>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</si>
  <si>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</si>
  <si>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</si>
  <si>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</si>
  <si>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</si>
  <si>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</si>
  <si>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</si>
  <si>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</si>
  <si>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</si>
  <si>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</si>
  <si>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</si>
  <si>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</si>
  <si>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</si>
  <si>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</si>
  <si>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</si>
  <si>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</si>
  <si>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</si>
  <si>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</si>
  <si>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</si>
  <si>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</si>
  <si>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</si>
  <si>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</si>
  <si>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</si>
  <si>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</si>
  <si>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</si>
  <si>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</si>
  <si>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</si>
  <si>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</si>
  <si>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</si>
  <si>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</si>
  <si>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</si>
  <si>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</si>
  <si>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</si>
  <si>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</si>
  <si>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</si>
  <si>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</si>
  <si>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</si>
  <si>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</si>
  <si>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</si>
  <si>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</si>
  <si>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</si>
  <si>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</si>
  <si>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</si>
  <si>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</si>
  <si>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</si>
  <si>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</si>
  <si>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</si>
  <si>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</si>
  <si>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</si>
  <si>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</si>
  <si>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</si>
  <si>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</si>
  <si>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</si>
  <si>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</si>
  <si>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</si>
  <si>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</si>
  <si>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</si>
  <si>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</si>
  <si>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</si>
  <si>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</si>
  <si>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</si>
  <si>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</si>
  <si>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</si>
  <si>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</si>
  <si>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</si>
  <si>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</si>
  <si>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</si>
  <si>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</si>
  <si>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</si>
  <si>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</si>
  <si>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</si>
  <si>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</si>
  <si>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</si>
  <si>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</si>
  <si>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</si>
  <si>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</si>
  <si>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</si>
  <si>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</si>
  <si>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</si>
  <si>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</si>
  <si>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</si>
  <si>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</si>
  <si>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</si>
  <si>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</si>
  <si>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</si>
  <si>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</si>
  <si>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</si>
  <si>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</si>
  <si>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</si>
  <si>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</si>
  <si>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</si>
  <si>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</si>
  <si>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</si>
  <si>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</si>
  <si>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</si>
  <si>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</si>
  <si>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</si>
  <si>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</si>
  <si>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</si>
  <si>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</si>
  <si>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</si>
  <si>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</si>
  <si>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</si>
  <si>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</si>
  <si>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</si>
  <si>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</si>
  <si>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</si>
  <si>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</si>
  <si>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</si>
  <si>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</si>
  <si>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</si>
  <si>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</si>
  <si>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</si>
  <si>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</si>
  <si>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</si>
  <si>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</si>
  <si>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</si>
  <si>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</si>
  <si>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</si>
  <si>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</si>
  <si>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</si>
  <si>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</si>
  <si>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</si>
  <si>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</si>
  <si>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</si>
  <si>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</si>
  <si>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</si>
  <si>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</si>
  <si>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</si>
  <si>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</si>
  <si>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</si>
  <si>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</si>
  <si>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</si>
  <si>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</si>
  <si>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</si>
  <si>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</si>
  <si>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</si>
  <si>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</si>
  <si>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</si>
  <si>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</si>
  <si>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</si>
  <si>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</si>
  <si>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</si>
  <si>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</si>
  <si>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</si>
  <si>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</si>
  <si>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</si>
  <si>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</si>
  <si>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</si>
  <si>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</si>
  <si>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</si>
  <si>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</si>
  <si>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</si>
  <si>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</si>
  <si>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</si>
  <si>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</si>
  <si>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</si>
  <si>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</si>
  <si>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</si>
  <si>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</si>
  <si>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</si>
  <si>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</si>
  <si>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</si>
  <si>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</si>
  <si>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</si>
  <si>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</si>
  <si>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</si>
  <si>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</si>
  <si>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</si>
  <si>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</si>
  <si>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</si>
  <si>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</si>
  <si>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</si>
  <si>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</si>
  <si>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</si>
  <si>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</si>
  <si>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</si>
  <si>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</si>
  <si>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</si>
  <si>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</si>
  <si>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</si>
  <si>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</si>
  <si>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</si>
  <si>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</si>
  <si>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</si>
  <si>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</si>
  <si>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</si>
  <si>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</si>
  <si>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</si>
  <si>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</si>
  <si>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</si>
  <si>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</si>
  <si>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</si>
  <si>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</si>
  <si>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</si>
  <si>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</si>
  <si>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</si>
  <si>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</si>
  <si>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</si>
  <si>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</si>
  <si>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</si>
  <si>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</si>
  <si>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</si>
  <si>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</si>
  <si>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</si>
  <si>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</si>
  <si>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</si>
  <si>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</si>
  <si>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</si>
  <si>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</si>
  <si>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</si>
  <si>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</si>
  <si>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</si>
  <si>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</si>
  <si>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</si>
  <si>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</si>
  <si>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</si>
  <si>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</si>
  <si>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</si>
  <si>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</si>
  <si>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</si>
  <si>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</si>
  <si>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</si>
  <si>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</si>
  <si>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</si>
  <si>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</si>
  <si>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</si>
  <si>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</si>
  <si>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</si>
  <si>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</si>
  <si>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</si>
  <si>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</si>
  <si>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</si>
  <si>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</si>
  <si>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</si>
  <si>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</si>
  <si>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</si>
  <si>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</si>
  <si>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</si>
  <si>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</si>
  <si>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</si>
  <si>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</si>
  <si>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</si>
  <si>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</si>
  <si>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</si>
  <si>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</si>
  <si>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</si>
  <si>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</si>
  <si>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</si>
  <si>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</si>
  <si>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</si>
  <si>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</si>
  <si>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</si>
  <si>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</si>
  <si>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</si>
  <si>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</si>
  <si>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</si>
  <si>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</si>
  <si>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</si>
  <si>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</si>
  <si>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</si>
  <si>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</si>
  <si>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</si>
  <si>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</si>
  <si>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</si>
  <si>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</si>
  <si>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</si>
  <si>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</si>
  <si>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</si>
  <si>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</si>
  <si>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</si>
  <si>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</si>
  <si>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</si>
  <si>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</si>
  <si>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</si>
  <si>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</si>
  <si>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</si>
  <si>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</si>
  <si>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</si>
  <si>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</si>
  <si>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</si>
  <si>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</si>
  <si>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</si>
  <si>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</si>
  <si>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</si>
  <si>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</si>
  <si>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</si>
  <si>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</si>
  <si>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</si>
  <si>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</si>
  <si>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</si>
  <si>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</si>
  <si>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</si>
  <si>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</si>
  <si>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</si>
  <si>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</si>
  <si>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</si>
  <si>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</si>
  <si>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</si>
  <si>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</si>
  <si>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</si>
  <si>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</si>
  <si>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</si>
  <si>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</si>
  <si>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</si>
  <si>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</si>
  <si>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</si>
  <si>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</si>
  <si>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</si>
  <si>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</si>
  <si>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</si>
  <si>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</si>
  <si>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</si>
  <si>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</si>
  <si>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</si>
  <si>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</si>
  <si>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</si>
  <si>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</si>
  <si>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</si>
  <si>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</si>
  <si>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</si>
  <si>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</si>
  <si>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</si>
  <si>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</si>
  <si>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</si>
  <si>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</si>
  <si>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</si>
  <si>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</si>
  <si>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</si>
  <si>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</si>
  <si>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</si>
  <si>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</si>
  <si>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</si>
  <si>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</si>
  <si>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</si>
  <si>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</si>
  <si>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</si>
  <si>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</si>
  <si>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</si>
  <si>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</si>
  <si>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</si>
  <si>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</si>
  <si>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</si>
  <si>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</si>
  <si>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</si>
  <si>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</si>
  <si>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</si>
  <si>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</si>
  <si>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</si>
  <si>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</si>
  <si>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</si>
  <si>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</si>
  <si>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</si>
  <si>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</si>
  <si>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</si>
  <si>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</si>
  <si>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</si>
  <si>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</si>
  <si>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</si>
  <si>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</si>
  <si>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</si>
  <si>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</si>
  <si>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</si>
  <si>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</si>
  <si>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</si>
  <si>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</si>
  <si>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</si>
  <si>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</si>
  <si>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</si>
  <si>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</si>
  <si>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</si>
  <si>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</si>
  <si>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</si>
  <si>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</si>
  <si>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</si>
  <si>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</si>
  <si>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</si>
  <si>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</si>
  <si>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</si>
  <si>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</si>
  <si>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</si>
  <si>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</si>
  <si>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</si>
  <si>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</si>
  <si>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</si>
  <si>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</si>
  <si>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</si>
  <si>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</si>
  <si>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</si>
  <si>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</si>
  <si>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</si>
  <si>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</si>
  <si>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</si>
  <si>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</si>
  <si>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</si>
  <si>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</si>
  <si>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</si>
  <si>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</si>
  <si>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</si>
  <si>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</si>
  <si>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</si>
  <si>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</si>
  <si>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</si>
  <si>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</si>
  <si>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</si>
  <si>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</si>
  <si>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</si>
  <si>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</si>
  <si>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</si>
  <si>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</si>
  <si>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</si>
  <si>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</si>
  <si>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</si>
  <si>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</si>
  <si>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</si>
  <si>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</si>
  <si>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</si>
  <si>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</si>
  <si>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</si>
  <si>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</si>
  <si>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</si>
  <si>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</si>
  <si>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</si>
  <si>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</si>
  <si>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</si>
  <si>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</si>
  <si>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</si>
  <si>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</si>
  <si>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</si>
  <si>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</si>
  <si>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</si>
  <si>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</si>
  <si>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</si>
  <si>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</si>
  <si>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</si>
  <si>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</si>
  <si>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</si>
  <si>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</si>
  <si>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</si>
  <si>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</si>
  <si>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</si>
  <si>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</si>
  <si>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</si>
  <si>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</si>
  <si>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</si>
  <si>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</si>
  <si>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</si>
  <si>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</si>
  <si>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</si>
  <si>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</si>
  <si>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</si>
  <si>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</si>
  <si>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</si>
  <si>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</si>
  <si>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</si>
  <si>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</si>
  <si>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</si>
  <si>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</si>
  <si>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</si>
  <si>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</si>
  <si>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</si>
  <si>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</si>
  <si>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</si>
  <si>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</si>
  <si>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</si>
  <si>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</si>
  <si>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</si>
  <si>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</si>
  <si>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</si>
  <si>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</si>
  <si>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</si>
  <si>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</si>
  <si>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</si>
  <si>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</si>
  <si>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</si>
  <si>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</si>
  <si>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</si>
  <si>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</si>
  <si>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</si>
  <si>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</si>
  <si>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</si>
  <si>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</si>
  <si>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</si>
  <si>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</si>
  <si>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</si>
  <si>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</si>
  <si>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</si>
  <si>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</si>
  <si>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</si>
  <si>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</si>
  <si>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</si>
  <si>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</si>
  <si>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</si>
  <si>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</si>
  <si>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</si>
  <si>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</si>
  <si>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</si>
  <si>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</si>
  <si>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</si>
  <si>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</si>
  <si>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</si>
  <si>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</si>
  <si>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</si>
  <si>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</si>
  <si>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</si>
  <si>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</si>
  <si>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</si>
  <si>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</si>
  <si>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</si>
  <si>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</si>
  <si>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</si>
  <si>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</si>
  <si>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</si>
  <si>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</si>
  <si>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</si>
  <si>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</si>
  <si>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</si>
  <si>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</si>
  <si>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</si>
  <si>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</si>
  <si>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</si>
  <si>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</si>
  <si>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</si>
  <si>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</si>
  <si>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</si>
  <si>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</si>
  <si>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</si>
  <si>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</si>
  <si>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</si>
  <si>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</si>
  <si>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</si>
  <si>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</si>
  <si>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</si>
  <si>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</si>
  <si>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</si>
  <si>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</si>
  <si>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</si>
  <si>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</si>
  <si>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</si>
  <si>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</si>
  <si>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</si>
  <si>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</si>
  <si>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</si>
  <si>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</si>
  <si>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</si>
  <si>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</si>
  <si>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</si>
  <si>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</si>
  <si>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</si>
  <si>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</si>
  <si>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</si>
  <si>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</si>
  <si>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</si>
  <si>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</si>
  <si>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</si>
  <si>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</si>
  <si>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</si>
  <si>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</si>
  <si>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</si>
  <si>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</si>
  <si>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</si>
  <si>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</si>
  <si>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</si>
  <si>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</si>
  <si>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</si>
  <si>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</si>
  <si>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</si>
  <si>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</si>
  <si>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</si>
  <si>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</si>
  <si>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</si>
  <si>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</si>
  <si>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</si>
  <si>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</si>
  <si>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</si>
  <si>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</si>
  <si>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</si>
  <si>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</si>
  <si>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</si>
  <si>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</si>
  <si>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</si>
  <si>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</si>
  <si>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</si>
  <si>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</si>
  <si>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</si>
  <si>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</si>
  <si>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</si>
  <si>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</si>
  <si>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</si>
  <si>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</si>
  <si>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</si>
  <si>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</si>
  <si>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</si>
  <si>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</si>
  <si>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</si>
  <si>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</si>
  <si>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</si>
  <si>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</si>
  <si>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</si>
  <si>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</si>
  <si>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</si>
  <si>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</si>
  <si>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</si>
  <si>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</si>
  <si>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</si>
  <si>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</si>
  <si>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</si>
  <si>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</si>
  <si>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</si>
  <si>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</si>
  <si>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</si>
  <si>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</si>
  <si>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</si>
  <si>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</si>
  <si>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</si>
  <si>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</si>
  <si>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</si>
  <si>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</si>
  <si>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</si>
  <si>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</si>
  <si>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</si>
  <si>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</si>
  <si>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</si>
  <si>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</si>
  <si>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</si>
  <si>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</si>
  <si>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</si>
  <si>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</si>
  <si>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</si>
  <si>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</si>
  <si>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</si>
  <si>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</si>
  <si>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</si>
  <si>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</si>
  <si>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</si>
  <si>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</si>
  <si>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</si>
  <si>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</si>
  <si>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</si>
  <si>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</si>
  <si>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</si>
  <si>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</si>
  <si>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</si>
  <si>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</si>
  <si>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</si>
  <si>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</si>
  <si>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</si>
  <si>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</si>
  <si>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</si>
  <si>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</si>
  <si>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</si>
  <si>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</si>
  <si>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</si>
  <si>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</si>
  <si>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</si>
  <si>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</si>
  <si>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</si>
  <si>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</si>
  <si>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</si>
  <si>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</si>
  <si>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</si>
  <si>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</si>
  <si>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</si>
  <si>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</si>
  <si>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</si>
  <si>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</si>
  <si>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</si>
  <si>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</si>
  <si>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</si>
  <si>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</si>
  <si>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</si>
  <si>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</si>
  <si>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</si>
  <si>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</si>
  <si>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</si>
  <si>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</si>
  <si>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</si>
  <si>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</si>
  <si>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</si>
  <si>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</si>
  <si>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</si>
  <si>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</si>
  <si>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</si>
  <si>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</si>
  <si>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</si>
  <si>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</si>
  <si>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</si>
  <si>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</si>
  <si>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</si>
  <si>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</si>
  <si>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</si>
  <si>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</si>
  <si>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</si>
  <si>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</si>
  <si>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</si>
  <si>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</si>
  <si>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</si>
  <si>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</si>
  <si>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</si>
  <si>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</si>
  <si>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</si>
  <si>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</si>
  <si>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</si>
  <si>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</si>
  <si>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</si>
  <si>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</si>
  <si>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</si>
  <si>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</si>
  <si>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</si>
  <si>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</si>
  <si>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</si>
  <si>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</si>
  <si>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</si>
  <si>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</si>
  <si>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</si>
  <si>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</si>
  <si>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</si>
  <si>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</si>
  <si>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</si>
  <si>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</si>
  <si>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</si>
  <si>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</si>
  <si>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</si>
  <si>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</si>
  <si>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</si>
  <si>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</si>
  <si>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</si>
  <si>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</si>
  <si>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</si>
  <si>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</si>
  <si>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</si>
  <si>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</si>
  <si>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</si>
  <si>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</si>
  <si>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</si>
  <si>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</si>
  <si>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</si>
  <si>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</si>
  <si>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</si>
  <si>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</si>
  <si>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</si>
  <si>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</si>
  <si>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</si>
  <si>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</si>
  <si>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</si>
  <si>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</si>
  <si>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</si>
  <si>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</si>
  <si>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</si>
  <si>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</si>
  <si>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</si>
  <si>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</si>
  <si>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</si>
  <si>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</si>
  <si>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</si>
  <si>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</si>
  <si>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</si>
  <si>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</si>
  <si>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</si>
  <si>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</si>
  <si>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</si>
  <si>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</si>
  <si>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</si>
  <si>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</si>
  <si>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</si>
  <si>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</si>
  <si>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</si>
  <si>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</si>
  <si>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</si>
  <si>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</si>
  <si>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</si>
  <si>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</si>
  <si>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</si>
  <si>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</si>
  <si>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</si>
  <si>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</si>
  <si>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</si>
  <si>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</si>
  <si>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</si>
  <si>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</si>
  <si>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</si>
  <si>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</si>
  <si>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</si>
  <si>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</si>
  <si>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</si>
  <si>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</si>
  <si>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</si>
  <si>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</si>
  <si>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</si>
  <si>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</si>
  <si>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</si>
  <si>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</si>
  <si>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</si>
  <si>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</si>
  <si>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</si>
  <si>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</si>
  <si>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</si>
  <si>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</si>
  <si>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</si>
  <si>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</si>
  <si>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</si>
  <si>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</si>
  <si>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</si>
  <si>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</si>
  <si>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</si>
  <si>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</si>
  <si>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</si>
  <si>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</si>
  <si>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</si>
  <si>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</si>
  <si>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</si>
  <si>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</si>
  <si>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</si>
  <si>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</si>
  <si>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</si>
  <si>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</si>
  <si>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</si>
  <si>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</si>
  <si>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</si>
  <si>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</si>
  <si>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</si>
  <si>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</si>
  <si>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</si>
  <si>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</si>
  <si>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</si>
  <si>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</si>
  <si>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</si>
  <si>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</si>
  <si>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</si>
  <si>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</si>
  <si>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</si>
  <si>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</si>
  <si>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</si>
  <si>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</si>
  <si>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</si>
  <si>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</si>
  <si>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</si>
  <si>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</si>
  <si>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</si>
  <si>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</si>
  <si>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</si>
  <si>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</si>
  <si>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</si>
  <si>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</si>
  <si>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</si>
  <si>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</si>
  <si>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</si>
  <si>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</si>
  <si>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</si>
  <si>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</si>
  <si>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</si>
  <si>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</si>
  <si>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</si>
  <si>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</si>
  <si>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</si>
  <si>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</si>
  <si>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</si>
  <si>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</si>
  <si>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</si>
  <si>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</si>
  <si>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</si>
  <si>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</si>
  <si>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</si>
  <si>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</si>
  <si>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</si>
  <si>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</si>
  <si>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</si>
  <si>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</si>
  <si>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</si>
  <si>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</si>
  <si>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</si>
  <si>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</si>
  <si>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</si>
  <si>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</si>
  <si>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</si>
  <si>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</si>
  <si>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</si>
  <si>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</si>
  <si>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</si>
  <si>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</si>
  <si>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</si>
  <si>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</si>
  <si>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</si>
  <si>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</si>
  <si>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</si>
  <si>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</si>
  <si>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</si>
  <si>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</si>
  <si>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</si>
  <si>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</si>
  <si>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</si>
  <si>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</si>
  <si>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</si>
  <si>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</si>
  <si>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</si>
  <si>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</si>
  <si>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</si>
  <si>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</si>
  <si>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</si>
  <si>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</si>
  <si>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</si>
  <si>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</si>
  <si>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</si>
  <si>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</si>
  <si>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</si>
  <si>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</si>
  <si>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</si>
  <si>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</si>
  <si>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</si>
  <si>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</si>
  <si>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</si>
  <si>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</si>
  <si>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</si>
  <si>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</si>
  <si>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</si>
  <si>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</si>
  <si>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</si>
  <si>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</si>
  <si>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</si>
  <si>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</si>
  <si>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</si>
  <si>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</si>
  <si>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</si>
  <si>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</si>
  <si>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</si>
  <si>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</si>
  <si>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</si>
  <si>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</si>
  <si>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</si>
  <si>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</si>
  <si>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</si>
  <si>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</si>
  <si>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</si>
  <si>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</si>
  <si>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</si>
  <si>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</si>
  <si>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</si>
  <si>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</si>
  <si>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</si>
  <si>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</si>
  <si>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</si>
  <si>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</si>
  <si>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</si>
  <si>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</si>
  <si>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</si>
  <si>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</si>
  <si>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</si>
  <si>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</si>
  <si>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</si>
  <si>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</si>
  <si>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</si>
  <si>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</si>
  <si>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</si>
  <si>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</si>
  <si>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</si>
  <si>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</si>
  <si>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</si>
  <si>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</si>
  <si>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</si>
  <si>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</si>
  <si>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</si>
  <si>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</si>
  <si>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</si>
  <si>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</si>
  <si>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</si>
  <si>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</si>
  <si>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</si>
  <si>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</si>
  <si>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</si>
  <si>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</si>
  <si>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</si>
  <si>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</si>
  <si>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</si>
  <si>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</si>
  <si>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</si>
  <si>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</si>
  <si>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</si>
  <si>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</si>
  <si>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</si>
  <si>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</si>
  <si>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</si>
  <si>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</si>
  <si>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</si>
  <si>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</si>
  <si>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</si>
  <si>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</si>
  <si>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</si>
  <si>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</si>
  <si>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</si>
  <si>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</si>
  <si>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</si>
  <si>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</si>
  <si>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</si>
  <si>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</si>
  <si>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</si>
  <si>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</si>
  <si>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</si>
  <si>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</si>
  <si>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</si>
  <si>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</si>
  <si>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</si>
  <si>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</si>
  <si>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</si>
  <si>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</si>
  <si>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</si>
  <si>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</si>
  <si>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</si>
  <si>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</si>
  <si>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</si>
  <si>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</si>
  <si>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</si>
  <si>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</si>
  <si>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</si>
  <si>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</si>
  <si>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</si>
  <si>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</si>
  <si>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</si>
  <si>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</si>
  <si>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</si>
  <si>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</si>
  <si>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</si>
  <si>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</si>
  <si>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</si>
  <si>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</si>
  <si>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</si>
  <si>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</si>
  <si>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</si>
  <si>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</si>
  <si>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</si>
  <si>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</si>
  <si>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</si>
  <si>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</si>
  <si>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</si>
  <si>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</si>
  <si>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</si>
  <si>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</si>
  <si>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</si>
  <si>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</si>
  <si>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</si>
  <si>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</si>
  <si>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</si>
  <si>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</si>
  <si>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</si>
  <si>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</si>
  <si>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</si>
  <si>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</si>
  <si>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</si>
  <si>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</si>
  <si>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</si>
  <si>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</si>
  <si>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</si>
  <si>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</si>
  <si>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</si>
  <si>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</si>
  <si>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</si>
  <si>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</si>
  <si>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</si>
  <si>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</si>
  <si>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</si>
  <si>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</si>
  <si>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</si>
  <si>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</si>
  <si>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</si>
  <si>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</si>
  <si>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</si>
  <si>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</si>
  <si>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</si>
  <si>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</si>
  <si>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</si>
  <si>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</si>
  <si>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</si>
  <si>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</si>
  <si>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</si>
  <si>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</si>
  <si>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</si>
  <si>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</si>
  <si>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</si>
  <si>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</si>
  <si>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</si>
  <si>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</si>
  <si>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</si>
  <si>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</si>
  <si>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</si>
  <si>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</si>
  <si>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</si>
  <si>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</si>
  <si>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</si>
  <si>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</si>
  <si>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</si>
  <si>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</si>
  <si>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</si>
  <si>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</si>
  <si>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</si>
  <si>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</si>
  <si>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</si>
  <si>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</si>
  <si>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</si>
  <si>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</si>
  <si>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</si>
  <si>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</si>
  <si>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</si>
  <si>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</si>
  <si>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</si>
  <si>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</si>
  <si>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</si>
  <si>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</si>
  <si>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</si>
  <si>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</si>
  <si>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</si>
  <si>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</si>
  <si>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</si>
  <si>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</si>
  <si>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</si>
  <si>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</si>
  <si>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</si>
  <si>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</si>
  <si>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</si>
  <si>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</si>
  <si>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</si>
  <si>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</si>
  <si>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</si>
  <si>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</si>
  <si>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</si>
  <si>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</si>
  <si>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</si>
  <si>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</si>
  <si>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</si>
  <si>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</si>
  <si>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</si>
  <si>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</si>
  <si>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</si>
  <si>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</si>
  <si>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</si>
  <si>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</si>
  <si>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</si>
  <si>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</si>
  <si>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</si>
  <si>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</si>
  <si>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</si>
  <si>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</si>
  <si>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</si>
  <si>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</si>
  <si>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</si>
  <si>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</si>
  <si>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</si>
  <si>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</si>
  <si>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</si>
  <si>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</si>
  <si>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</si>
  <si>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</si>
  <si>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</si>
  <si>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</si>
  <si>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</si>
  <si>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</si>
  <si>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</si>
  <si>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</si>
  <si>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</si>
  <si>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</si>
  <si>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</si>
  <si>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</si>
  <si>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</si>
  <si>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</si>
  <si>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</si>
  <si>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</si>
  <si>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</si>
  <si>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</si>
  <si>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</si>
  <si>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</si>
  <si>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</si>
  <si>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</si>
  <si>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</si>
  <si>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</si>
  <si>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</si>
  <si>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</si>
  <si>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</si>
  <si>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</si>
  <si>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</si>
  <si>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</si>
  <si>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</si>
  <si>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</si>
  <si>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</si>
  <si>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</si>
  <si>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</si>
  <si>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</si>
  <si>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</si>
  <si>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</si>
  <si>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</si>
  <si>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</si>
  <si>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</si>
  <si>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</si>
  <si>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</si>
  <si>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</si>
  <si>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</si>
  <si>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</si>
  <si>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</si>
  <si>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</si>
  <si>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</si>
  <si>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</si>
  <si>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</si>
  <si>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</si>
  <si>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</si>
  <si>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</si>
  <si>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</si>
  <si>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</si>
  <si>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</si>
  <si>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</si>
  <si>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</si>
  <si>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</si>
  <si>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</si>
  <si>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</si>
  <si>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</si>
  <si>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</si>
  <si>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</si>
  <si>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</si>
  <si>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</si>
  <si>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</si>
  <si>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</si>
  <si>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</si>
  <si>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</si>
  <si>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</si>
  <si>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</si>
  <si>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</si>
  <si>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</si>
  <si>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</si>
  <si>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</si>
  <si>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</si>
  <si>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</si>
  <si>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</si>
  <si>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</si>
  <si>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</si>
  <si>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</si>
  <si>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</si>
  <si>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</si>
  <si>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</si>
  <si>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</si>
  <si>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</si>
  <si>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</si>
  <si>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</si>
  <si>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</si>
  <si>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</si>
  <si>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</si>
  <si>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</si>
  <si>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</si>
  <si>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</si>
  <si>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</si>
  <si>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</si>
  <si>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</si>
  <si>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</si>
  <si>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</si>
  <si>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</si>
  <si>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</si>
  <si>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</si>
  <si>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</si>
  <si>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</si>
  <si>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</si>
  <si>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</si>
  <si>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</si>
  <si>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</si>
  <si>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</si>
  <si>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</si>
  <si>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</si>
  <si>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</si>
  <si>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</si>
  <si>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</si>
  <si>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</si>
  <si>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</si>
  <si>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</si>
  <si>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</si>
  <si>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</si>
  <si>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</si>
  <si>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</si>
  <si>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</si>
  <si>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</si>
  <si>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</si>
  <si>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</si>
  <si>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</si>
  <si>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</si>
  <si>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</si>
  <si>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</si>
  <si>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</si>
  <si>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</si>
  <si>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</si>
  <si>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</si>
  <si>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</si>
  <si>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</si>
  <si>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</si>
  <si>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</si>
  <si>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</si>
  <si>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</si>
  <si>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</si>
  <si>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</si>
  <si>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</si>
  <si>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</si>
  <si>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</si>
  <si>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</si>
  <si>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</si>
  <si>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</si>
  <si>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</si>
  <si>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</si>
  <si>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</si>
  <si>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</si>
  <si>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</si>
  <si>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</si>
  <si>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</si>
  <si>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</si>
  <si>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</si>
  <si>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</si>
  <si>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</si>
  <si>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</si>
  <si>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</si>
  <si>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</si>
  <si>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</si>
  <si>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</si>
  <si>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</si>
  <si>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</si>
  <si>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</si>
  <si>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</si>
  <si>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</si>
  <si>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</si>
  <si>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</si>
  <si>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</si>
  <si>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</si>
  <si>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</si>
  <si>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</si>
  <si>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</si>
  <si>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</si>
  <si>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</si>
  <si>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</si>
  <si>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</si>
  <si>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</si>
  <si>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</si>
  <si>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</si>
  <si>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</si>
  <si>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</si>
  <si>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</si>
  <si>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</si>
  <si>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</si>
  <si>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</si>
  <si>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</si>
  <si>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</si>
  <si>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</si>
  <si>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</si>
  <si>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</si>
  <si>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</si>
  <si>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</si>
  <si>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</si>
  <si>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</si>
  <si>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</si>
  <si>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</si>
  <si>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</si>
  <si>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</si>
  <si>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</si>
  <si>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</si>
  <si>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</si>
  <si>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</si>
  <si>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</si>
  <si>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</si>
  <si>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</si>
  <si>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</si>
  <si>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</si>
  <si>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</si>
  <si>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</si>
  <si>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</si>
  <si>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</si>
  <si>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</si>
  <si>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</si>
  <si>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</si>
  <si>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</si>
  <si>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</si>
  <si>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</si>
  <si>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</si>
  <si>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</si>
  <si>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</si>
  <si>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</si>
  <si>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</si>
  <si>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</si>
  <si>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</si>
  <si>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</si>
  <si>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</si>
  <si>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</si>
  <si>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</si>
  <si>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</si>
  <si>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</si>
  <si>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</si>
  <si>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</si>
  <si>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</si>
  <si>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</si>
  <si>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</si>
  <si>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</si>
  <si>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</si>
  <si>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</si>
  <si>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</si>
  <si>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</si>
  <si>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</si>
  <si>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</si>
  <si>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</si>
  <si>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</si>
  <si>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</si>
  <si>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</si>
  <si>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</si>
  <si>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</si>
  <si>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</si>
  <si>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</si>
  <si>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</si>
  <si>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</si>
  <si>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</si>
  <si>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</si>
  <si>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</si>
  <si>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</si>
  <si>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</si>
  <si>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</si>
  <si>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</si>
  <si>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</si>
  <si>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</si>
  <si>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</si>
  <si>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</si>
  <si>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</si>
  <si>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</si>
  <si>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</si>
  <si>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</si>
  <si>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</si>
  <si>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</si>
  <si>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</si>
  <si>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</si>
  <si>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</si>
  <si>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</si>
  <si>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</si>
  <si>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</si>
  <si>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</si>
  <si>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</si>
  <si>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</si>
  <si>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</si>
  <si>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</si>
  <si>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</si>
  <si>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</si>
  <si>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</si>
  <si>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</si>
  <si>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</si>
  <si>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</si>
  <si>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</si>
  <si>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</si>
  <si>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</si>
  <si>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</si>
  <si>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</si>
  <si>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</si>
  <si>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</si>
  <si>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</si>
  <si>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</si>
  <si>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</si>
  <si>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</si>
  <si>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</si>
  <si>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</si>
  <si>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</si>
  <si>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</si>
  <si>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</si>
  <si>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</si>
  <si>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</si>
  <si>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</si>
  <si>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</si>
  <si>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</si>
  <si>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</si>
  <si>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</si>
  <si>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</si>
  <si>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</si>
  <si>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</si>
  <si>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</si>
  <si>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</si>
  <si>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</si>
  <si>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</si>
  <si>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</si>
  <si>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</si>
  <si>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</si>
  <si>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</si>
  <si>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</si>
  <si>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</si>
  <si>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</si>
  <si>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</si>
  <si>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</si>
  <si>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</si>
  <si>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</si>
  <si>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</si>
  <si>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</si>
  <si>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</si>
  <si>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</si>
  <si>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</si>
  <si>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</si>
  <si>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</si>
  <si>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</si>
  <si>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</si>
  <si>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</si>
  <si>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</si>
  <si>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</si>
  <si>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</si>
  <si>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</si>
  <si>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</si>
  <si>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</si>
  <si>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</si>
  <si>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</si>
  <si>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</si>
  <si>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</si>
  <si>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</si>
  <si>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</si>
  <si>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</si>
  <si>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</si>
  <si>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</si>
  <si>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</si>
  <si>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</si>
  <si>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</si>
  <si>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</si>
  <si>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</si>
  <si>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</si>
  <si>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</si>
  <si>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</si>
  <si>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</si>
  <si>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</si>
  <si>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</si>
  <si>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</si>
  <si>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</si>
  <si>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</si>
  <si>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</si>
  <si>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</si>
  <si>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</si>
  <si>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</si>
  <si>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</si>
  <si>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</si>
  <si>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</si>
  <si>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</si>
  <si>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</si>
  <si>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</si>
  <si>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</si>
  <si>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</si>
  <si>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</si>
  <si>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</si>
  <si>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</si>
  <si>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</si>
  <si>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</si>
  <si>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</si>
  <si>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</si>
  <si>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</si>
  <si>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</si>
  <si>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</si>
  <si>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</si>
  <si>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</si>
  <si>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</si>
  <si>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</si>
  <si>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</si>
  <si>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</si>
  <si>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</si>
  <si>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</si>
  <si>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</si>
  <si>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</si>
  <si>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</si>
  <si>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</si>
  <si>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</si>
  <si>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</si>
  <si>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</si>
  <si>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</si>
  <si>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</si>
  <si>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</si>
  <si>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</si>
  <si>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</si>
  <si>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</si>
  <si>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</si>
  <si>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</si>
  <si>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</si>
  <si>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</si>
  <si>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</si>
  <si>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</si>
  <si>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</si>
  <si>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</si>
  <si>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</si>
  <si>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</si>
  <si>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</si>
  <si>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</si>
  <si>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</si>
  <si>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</si>
  <si>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</si>
  <si>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</si>
  <si>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</si>
  <si>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</si>
  <si>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</si>
  <si>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</si>
  <si>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</si>
  <si>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</si>
  <si>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</si>
  <si>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</si>
  <si>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</si>
  <si>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</si>
  <si>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</si>
  <si>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</si>
  <si>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</si>
  <si>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</si>
  <si>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</si>
  <si>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</si>
  <si>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</si>
  <si>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</si>
  <si>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</si>
  <si>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</si>
  <si>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</si>
  <si>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</si>
  <si>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</si>
  <si>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</si>
  <si>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</si>
  <si>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</si>
  <si>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</si>
  <si>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</si>
  <si>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</si>
  <si>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</si>
  <si>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</si>
  <si>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</si>
  <si>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</si>
  <si>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</si>
  <si>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</si>
  <si>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</si>
  <si>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</si>
  <si>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</si>
  <si>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</si>
  <si>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</si>
  <si>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</si>
  <si>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</si>
  <si>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</si>
  <si>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</si>
  <si>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</si>
  <si>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</si>
  <si>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</si>
  <si>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</si>
  <si>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</si>
  <si>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</si>
  <si>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</si>
  <si>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</si>
  <si>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</si>
  <si>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</si>
  <si>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</si>
  <si>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</si>
  <si>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</si>
  <si>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</si>
  <si>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</si>
  <si>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</si>
  <si>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</si>
  <si>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</si>
  <si>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</si>
  <si>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</si>
  <si>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</si>
  <si>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</si>
  <si>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</si>
  <si>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</si>
  <si>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</si>
  <si>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</si>
  <si>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</si>
  <si>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</si>
  <si>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</si>
  <si>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</si>
  <si>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</si>
  <si>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</si>
  <si>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</si>
  <si>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</si>
  <si>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</si>
  <si>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</si>
  <si>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</si>
  <si>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</si>
  <si>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</si>
  <si>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</si>
  <si>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</si>
  <si>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</si>
  <si>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</si>
  <si>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</si>
  <si>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</si>
  <si>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</si>
  <si>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</si>
  <si>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</si>
  <si>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</si>
  <si>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</si>
  <si>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</si>
  <si>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</si>
  <si>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</si>
  <si>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</si>
  <si>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</si>
  <si>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</si>
  <si>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</si>
  <si>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</si>
  <si>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</si>
  <si>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</si>
  <si>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</si>
  <si>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</si>
  <si>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</si>
  <si>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</si>
  <si>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</si>
  <si>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</si>
  <si>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</si>
  <si>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</si>
  <si>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</si>
  <si>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</si>
  <si>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</si>
  <si>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</si>
  <si>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</si>
  <si>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</si>
  <si>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</si>
  <si>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</si>
  <si>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</si>
  <si>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</si>
  <si>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</si>
  <si>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</si>
  <si>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</si>
  <si>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</si>
  <si>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</si>
  <si>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</si>
  <si>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</si>
  <si>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</si>
  <si>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</si>
  <si>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</si>
  <si>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</si>
  <si>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</si>
  <si>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</si>
  <si>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</si>
  <si>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</si>
  <si>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</si>
  <si>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</si>
  <si>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</si>
  <si>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</si>
  <si>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</si>
  <si>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</si>
  <si>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</si>
  <si>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</si>
  <si>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</si>
  <si>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</si>
  <si>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</si>
  <si>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</si>
  <si>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</si>
  <si>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</si>
  <si>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</si>
  <si>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</si>
  <si>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</si>
  <si>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</si>
  <si>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</si>
  <si>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</si>
  <si>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</si>
  <si>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</si>
  <si>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</si>
  <si>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</si>
  <si>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</si>
  <si>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</si>
  <si>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</si>
  <si>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</si>
  <si>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</si>
  <si>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</si>
  <si>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</si>
  <si>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</si>
  <si>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</si>
  <si>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</si>
  <si>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</si>
  <si>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</si>
  <si>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</si>
  <si>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</si>
  <si>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</si>
  <si>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</si>
  <si>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</si>
  <si>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</si>
  <si>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</si>
  <si>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</si>
  <si>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</si>
  <si>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</si>
  <si>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</si>
  <si>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</si>
  <si>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</si>
  <si>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</si>
  <si>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</si>
  <si>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</si>
  <si>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</si>
  <si>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</si>
  <si>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</si>
  <si>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</si>
  <si>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</si>
  <si>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</si>
  <si>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</si>
  <si>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</si>
  <si>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</si>
  <si>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</si>
  <si>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</si>
  <si>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</si>
  <si>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</si>
  <si>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</si>
  <si>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</si>
  <si>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</si>
  <si>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</si>
  <si>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</si>
  <si>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</si>
  <si>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</si>
  <si>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</si>
  <si>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</si>
  <si>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</si>
  <si>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</si>
  <si>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</si>
  <si>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</si>
  <si>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</si>
  <si>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</si>
  <si>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</si>
  <si>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</si>
  <si>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</si>
  <si>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</si>
  <si>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</si>
  <si>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</si>
  <si>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</si>
  <si>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</si>
  <si>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</si>
  <si>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</si>
  <si>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</si>
  <si>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</si>
  <si>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</si>
  <si>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</si>
  <si>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</si>
  <si>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</si>
  <si>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</si>
  <si>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</si>
  <si>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</si>
  <si>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</si>
  <si>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</si>
  <si>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</si>
  <si>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</si>
  <si>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</si>
  <si>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</si>
  <si>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</si>
  <si>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</si>
  <si>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</si>
  <si>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</si>
  <si>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</si>
  <si>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</si>
  <si>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</si>
  <si>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</si>
  <si>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</si>
  <si>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</si>
  <si>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</si>
  <si>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</si>
  <si>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</si>
  <si>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</si>
  <si>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</si>
  <si>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</si>
  <si>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</si>
  <si>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</si>
  <si>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</si>
  <si>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</si>
  <si>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</si>
  <si>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</si>
  <si>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</si>
  <si>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</si>
  <si>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</si>
  <si>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</si>
  <si>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</si>
  <si>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</si>
  <si>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</si>
  <si>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</si>
  <si>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</si>
  <si>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</si>
  <si>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</si>
  <si>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</si>
  <si>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</si>
  <si>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</si>
  <si>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</si>
  <si>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</si>
  <si>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</si>
  <si>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</si>
  <si>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</si>
  <si>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</si>
  <si>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</si>
  <si>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</si>
  <si>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</si>
  <si>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</si>
  <si>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</si>
  <si>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</si>
  <si>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</si>
  <si>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</si>
  <si>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</si>
  <si>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</si>
  <si>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</si>
  <si>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</si>
  <si>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</si>
  <si>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</si>
  <si>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</si>
  <si>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</si>
  <si>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</si>
  <si>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</si>
  <si>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</si>
  <si>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</si>
  <si>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</si>
  <si>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</si>
  <si>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</si>
  <si>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</si>
  <si>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</si>
  <si>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</si>
  <si>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</si>
  <si>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</si>
  <si>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</si>
  <si>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</si>
  <si>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</si>
  <si>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</si>
  <si>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</si>
  <si>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</si>
  <si>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</si>
  <si>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</si>
  <si>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</si>
  <si>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</si>
  <si>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</si>
  <si>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</si>
  <si>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</si>
  <si>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</si>
  <si>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</si>
  <si>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</si>
  <si>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</si>
  <si>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</si>
  <si>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</si>
  <si>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</si>
  <si>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</si>
  <si>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</si>
  <si>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</si>
  <si>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</si>
  <si>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</si>
  <si>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</si>
  <si>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</si>
  <si>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</si>
  <si>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</si>
  <si>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</si>
  <si>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</si>
  <si>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</si>
  <si>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</si>
  <si>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</si>
  <si>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</si>
  <si>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</si>
  <si>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</si>
  <si>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</si>
  <si>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</si>
  <si>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</si>
  <si>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</si>
  <si>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</si>
  <si>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</si>
  <si>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</si>
  <si>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</si>
  <si>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</si>
  <si>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</si>
  <si>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</si>
  <si>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</si>
  <si>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</si>
  <si>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</si>
  <si>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</si>
  <si>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</si>
  <si>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</si>
  <si>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</si>
  <si>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</si>
  <si>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</si>
  <si>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</si>
  <si>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</si>
  <si>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</si>
  <si>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</si>
  <si>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</si>
  <si>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</si>
  <si>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</si>
  <si>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</si>
  <si>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</si>
  <si>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</si>
  <si>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</si>
  <si>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</si>
  <si>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</si>
  <si>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</si>
  <si>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</si>
  <si>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</si>
  <si>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</si>
  <si>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</si>
  <si>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</si>
  <si>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</si>
  <si>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</si>
  <si>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</si>
  <si>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</si>
  <si>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</si>
  <si>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</si>
  <si>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</si>
  <si>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</si>
  <si>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</si>
  <si>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</si>
  <si>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</si>
  <si>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</si>
  <si>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</si>
  <si>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</si>
  <si>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</si>
  <si>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</si>
  <si>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</si>
  <si>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</si>
  <si>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</si>
  <si>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</si>
  <si>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</si>
  <si>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</si>
  <si>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</si>
  <si>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</si>
  <si>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</si>
  <si>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</si>
  <si>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</si>
  <si>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</si>
  <si>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</si>
  <si>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</si>
  <si>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</si>
  <si>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</si>
  <si>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</si>
  <si>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</si>
  <si>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</si>
  <si>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</si>
  <si>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</si>
  <si>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</si>
  <si>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</si>
  <si>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</si>
  <si>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</si>
  <si>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</si>
  <si>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</si>
  <si>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</si>
  <si>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</si>
  <si>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</si>
  <si>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</si>
  <si>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</si>
  <si>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</si>
  <si>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</si>
  <si>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</si>
  <si>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</si>
  <si>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</si>
  <si>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</si>
  <si>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</si>
  <si>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</si>
  <si>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</si>
  <si>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</si>
  <si>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</si>
  <si>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</si>
  <si>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</si>
  <si>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</si>
  <si>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</si>
  <si>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</si>
  <si>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</si>
  <si>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</si>
  <si>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</si>
  <si>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</si>
  <si>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</si>
  <si>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</si>
  <si>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</si>
  <si>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</si>
  <si>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</si>
  <si>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</si>
  <si>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</si>
  <si>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</si>
  <si>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</si>
  <si>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</si>
  <si>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</si>
  <si>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</si>
  <si>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</si>
  <si>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</si>
  <si>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</si>
  <si>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</si>
  <si>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</si>
  <si>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</si>
  <si>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</si>
  <si>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</si>
  <si>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</si>
  <si>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</si>
  <si>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</si>
  <si>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</si>
  <si>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</si>
  <si>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</si>
  <si>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</si>
  <si>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</si>
  <si>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</si>
  <si>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</si>
  <si>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</si>
  <si>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</si>
  <si>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</si>
  <si>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</si>
  <si>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</si>
  <si>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</si>
  <si>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</si>
  <si>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</si>
  <si>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</si>
  <si>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</si>
  <si>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</si>
  <si>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</si>
  <si>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</si>
  <si>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</si>
  <si>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</si>
  <si>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</si>
  <si>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</si>
  <si>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</si>
  <si>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</si>
  <si>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</si>
  <si>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</si>
  <si>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</si>
  <si>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</si>
  <si>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</si>
  <si>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</si>
  <si>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</si>
  <si>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</si>
  <si>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</si>
  <si>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</si>
  <si>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</si>
  <si>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</si>
  <si>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</si>
  <si>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</si>
  <si>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</si>
  <si>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</si>
  <si>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</si>
  <si>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</si>
  <si>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</si>
  <si>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</si>
  <si>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</si>
  <si>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</si>
  <si>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</si>
  <si>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</si>
  <si>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</si>
  <si>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</si>
  <si>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</si>
  <si>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</si>
  <si>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</si>
  <si>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</si>
  <si>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</si>
  <si>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</si>
  <si>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</si>
  <si>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</si>
  <si>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</si>
  <si>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</si>
  <si>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</si>
  <si>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</si>
  <si>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</si>
  <si>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</si>
  <si>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</si>
  <si>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</si>
  <si>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</si>
  <si>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</si>
  <si>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</si>
  <si>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</si>
  <si>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</si>
  <si>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</si>
  <si>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</si>
  <si>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</si>
  <si>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</si>
  <si>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</si>
  <si>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</si>
  <si>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</si>
  <si>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</si>
  <si>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</si>
  <si>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</si>
  <si>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</si>
  <si>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</si>
  <si>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</si>
  <si>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</si>
  <si>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</si>
  <si>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</si>
  <si>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</si>
  <si>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</si>
  <si>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</si>
  <si>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</si>
  <si>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</si>
  <si>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</si>
  <si>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</si>
  <si>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</si>
  <si>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</si>
  <si>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</si>
  <si>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</si>
  <si>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</si>
  <si>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</si>
  <si>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</si>
  <si>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</si>
  <si>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</si>
  <si>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</si>
  <si>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</si>
  <si>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</si>
  <si>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</si>
  <si>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</si>
  <si>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</si>
  <si>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</si>
  <si>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</si>
  <si>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</si>
  <si>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</si>
  <si>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</si>
  <si>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</si>
  <si>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</si>
  <si>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</si>
  <si>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</si>
  <si>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</si>
  <si>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</si>
  <si>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</si>
  <si>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</si>
  <si>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</si>
  <si>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</si>
  <si>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</si>
  <si>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</si>
  <si>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</si>
  <si>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</si>
  <si>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</si>
  <si>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</si>
  <si>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</si>
  <si>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</si>
  <si>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</si>
  <si>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</si>
  <si>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</si>
  <si>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</si>
  <si>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</si>
  <si>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</si>
  <si>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</si>
  <si>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</si>
  <si>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</si>
  <si>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</si>
  <si>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</si>
  <si>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</si>
  <si>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</si>
  <si>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</si>
  <si>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</si>
  <si>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</si>
  <si>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</si>
  <si>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</si>
  <si>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</si>
  <si>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</si>
  <si>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</si>
  <si>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</si>
  <si>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</si>
  <si>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</si>
  <si>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</si>
  <si>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</si>
  <si>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</si>
  <si>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</si>
  <si>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</si>
  <si>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</si>
  <si>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</si>
  <si>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</si>
  <si>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</si>
  <si>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</si>
  <si>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</si>
  <si>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</si>
  <si>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</si>
  <si>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</si>
  <si>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</si>
  <si>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</si>
  <si>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</si>
  <si>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</si>
  <si>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</si>
  <si>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</si>
  <si>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</si>
  <si>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</si>
  <si>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</si>
  <si>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</si>
  <si>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</si>
  <si>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</si>
  <si>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</si>
  <si>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</si>
  <si>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</si>
  <si>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</si>
  <si>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</si>
  <si>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</si>
  <si>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</si>
  <si>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</si>
  <si>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</si>
  <si>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</si>
  <si>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</si>
  <si>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</si>
  <si>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</si>
  <si>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</si>
  <si>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</si>
  <si>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</si>
  <si>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</si>
  <si>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</si>
  <si>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</si>
  <si>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</si>
  <si>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</si>
  <si>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</si>
  <si>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</si>
  <si>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</si>
  <si>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</si>
  <si>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</si>
  <si>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</si>
  <si>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</si>
  <si>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</si>
  <si>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</si>
  <si>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</si>
  <si>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</si>
  <si>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</si>
  <si>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</si>
  <si>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</si>
  <si>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</si>
  <si>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</si>
  <si>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</si>
  <si>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</si>
  <si>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</si>
  <si>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</si>
  <si>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</si>
  <si>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</si>
  <si>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</si>
  <si>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</si>
  <si>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</si>
  <si>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</si>
  <si>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</si>
  <si>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</si>
  <si>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</si>
  <si>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</si>
  <si>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</si>
  <si>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</si>
  <si>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</si>
  <si>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</si>
  <si>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</si>
  <si>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</si>
  <si>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</si>
  <si>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</si>
  <si>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</si>
  <si>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</si>
  <si>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</si>
  <si>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</si>
  <si>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</si>
  <si>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</si>
  <si>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</si>
  <si>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</si>
  <si>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</si>
  <si>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</si>
  <si>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</si>
  <si>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</si>
  <si>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</si>
  <si>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</si>
  <si>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</si>
  <si>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</si>
  <si>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</si>
  <si>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</si>
  <si>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</si>
  <si>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</si>
  <si>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</si>
  <si>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</si>
  <si>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</si>
  <si>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</si>
  <si>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</si>
  <si>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</si>
  <si>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</si>
  <si>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</si>
  <si>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</si>
  <si>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</si>
  <si>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</si>
  <si>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</si>
  <si>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</si>
  <si>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</si>
  <si>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</si>
  <si>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</si>
  <si>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</si>
  <si>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</si>
  <si>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</si>
  <si>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</si>
  <si>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</si>
  <si>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</si>
  <si>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</si>
  <si>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</si>
  <si>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</si>
  <si>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</si>
  <si>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</si>
  <si>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</si>
  <si>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</si>
  <si>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</si>
  <si>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</si>
  <si>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</si>
  <si>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</si>
  <si>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</si>
  <si>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</si>
  <si>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</si>
  <si>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</si>
  <si>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</si>
  <si>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</si>
  <si>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</si>
  <si>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</si>
  <si>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</si>
  <si>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</si>
  <si>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</si>
  <si>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</si>
  <si>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</si>
  <si>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</si>
  <si>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</si>
  <si>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</si>
  <si>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</si>
  <si>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</si>
  <si>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</si>
  <si>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</si>
  <si>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</si>
  <si>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</si>
  <si>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</si>
  <si>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</si>
  <si>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</si>
  <si>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</si>
  <si>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</si>
  <si>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</si>
  <si>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</si>
  <si>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</si>
  <si>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</si>
  <si>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</si>
  <si>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</si>
  <si>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</si>
  <si>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</si>
  <si>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</si>
  <si>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</si>
  <si>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</si>
  <si>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</si>
  <si>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</si>
  <si>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</si>
  <si>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</si>
  <si>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</si>
  <si>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</si>
  <si>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</si>
  <si>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</si>
  <si>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</si>
  <si>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</si>
  <si>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</si>
  <si>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</si>
  <si>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</si>
  <si>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</si>
  <si>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</si>
  <si>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</si>
  <si>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</si>
  <si>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</si>
  <si>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</si>
  <si>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</si>
  <si>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</si>
  <si>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</si>
  <si>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</si>
  <si>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</si>
  <si>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</si>
  <si>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</si>
  <si>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</si>
  <si>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</si>
  <si>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</si>
  <si>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</si>
  <si>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</si>
  <si>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</si>
  <si>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</si>
  <si>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</si>
  <si>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</si>
  <si>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</si>
  <si>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</si>
  <si>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</si>
  <si>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</si>
  <si>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</si>
  <si>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</si>
  <si>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</si>
  <si>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</si>
  <si>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</si>
  <si>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</si>
  <si>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</si>
  <si>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</si>
  <si>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</si>
  <si>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</si>
  <si>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</si>
  <si>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</si>
  <si>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</si>
  <si>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</si>
  <si>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</si>
  <si>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</si>
  <si>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</si>
  <si>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</si>
  <si>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</si>
  <si>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</si>
  <si>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</si>
  <si>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</si>
  <si>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</si>
  <si>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</si>
  <si>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</si>
  <si>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</si>
  <si>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</si>
  <si>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</si>
  <si>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</si>
  <si>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</si>
  <si>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</si>
  <si>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</si>
  <si>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</si>
  <si>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</si>
  <si>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</si>
  <si>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</si>
  <si>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</si>
  <si>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</si>
  <si>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</si>
  <si>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</si>
  <si>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</si>
  <si>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</si>
  <si>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</si>
  <si>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</si>
  <si>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</si>
  <si>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</si>
  <si>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</si>
  <si>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</si>
  <si>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</si>
  <si>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</si>
  <si>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</si>
  <si>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</si>
  <si>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</si>
  <si>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</si>
  <si>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</si>
  <si>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</si>
  <si>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</si>
  <si>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</si>
  <si>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</si>
  <si>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</si>
  <si>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</si>
  <si>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</si>
  <si>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</si>
  <si>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</si>
  <si>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</si>
  <si>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</si>
  <si>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</si>
  <si>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</si>
  <si>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</si>
  <si>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</si>
  <si>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</si>
  <si>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</si>
  <si>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</si>
  <si>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</si>
  <si>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</si>
  <si>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</si>
  <si>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</si>
  <si>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</si>
  <si>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</si>
  <si>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</si>
  <si>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</si>
  <si>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</si>
  <si>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</si>
  <si>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</si>
  <si>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</si>
  <si>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</si>
  <si>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</si>
  <si>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</si>
  <si>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</si>
  <si>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</si>
  <si>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</si>
  <si>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</si>
  <si>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</si>
  <si>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</si>
  <si>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</si>
  <si>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</si>
  <si>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</si>
  <si>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</si>
  <si>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</si>
  <si>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</si>
  <si>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</si>
  <si>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</si>
  <si>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</si>
  <si>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</si>
  <si>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</si>
  <si>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</si>
  <si>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</si>
  <si>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</si>
  <si>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</si>
  <si>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</si>
  <si>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</si>
  <si>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</si>
  <si>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</si>
  <si>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</si>
  <si>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</si>
  <si>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</si>
  <si>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</si>
  <si>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</si>
  <si>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</si>
  <si>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</si>
  <si>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</si>
  <si>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</si>
  <si>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</si>
  <si>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</si>
  <si>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</si>
  <si>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</si>
  <si>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</si>
  <si>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</si>
  <si>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</si>
  <si>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</si>
  <si>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</si>
  <si>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</si>
  <si>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</si>
  <si>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</si>
  <si>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</si>
  <si>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</si>
  <si>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</si>
  <si>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</si>
  <si>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</si>
  <si>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</si>
  <si>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</si>
  <si>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</si>
  <si>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</si>
  <si>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</si>
  <si>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</si>
  <si>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</si>
  <si>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</si>
  <si>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</si>
  <si>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</si>
  <si>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</si>
  <si>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</si>
  <si>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</si>
  <si>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</si>
  <si>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</si>
  <si>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</si>
  <si>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</si>
  <si>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</si>
  <si>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</si>
  <si>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</si>
  <si>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</si>
  <si>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</si>
  <si>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</si>
  <si>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</si>
  <si>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</si>
  <si>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</si>
  <si>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</si>
  <si>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</si>
  <si>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</si>
  <si>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</si>
  <si>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</si>
  <si>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</si>
  <si>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</si>
  <si>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</si>
  <si>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</si>
  <si>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</si>
  <si>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</si>
  <si>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</si>
  <si>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</si>
  <si>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</si>
  <si>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</si>
  <si>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</si>
  <si>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</si>
  <si>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</si>
  <si>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</si>
  <si>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</si>
  <si>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</si>
  <si>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</si>
  <si>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</si>
  <si>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</si>
  <si>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</si>
  <si>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</si>
  <si>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</si>
  <si>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</si>
  <si>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</si>
  <si>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</si>
  <si>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</si>
  <si>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</si>
  <si>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</si>
  <si>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</si>
  <si>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</si>
  <si>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</si>
  <si>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</si>
  <si>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</si>
  <si>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</si>
  <si>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</si>
  <si>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</si>
  <si>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</si>
  <si>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</si>
  <si>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</si>
  <si>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</si>
  <si>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</si>
  <si>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</si>
  <si>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</si>
  <si>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</si>
  <si>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</si>
  <si>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</si>
  <si>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</si>
  <si>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</si>
  <si>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</si>
  <si>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</si>
  <si>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</si>
  <si>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</si>
  <si>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</si>
  <si>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</si>
  <si>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</si>
  <si>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</si>
  <si>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</si>
  <si>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</si>
  <si>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</si>
  <si>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</si>
  <si>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</si>
  <si>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</si>
  <si>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</si>
  <si>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</si>
  <si>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</si>
  <si>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</si>
  <si>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</si>
  <si>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</si>
  <si>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</si>
  <si>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</si>
  <si>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</si>
  <si>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</si>
  <si>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</si>
  <si>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</si>
  <si>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</si>
  <si>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</si>
  <si>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</si>
  <si>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</si>
  <si>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</si>
  <si>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</si>
  <si>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</si>
  <si>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</si>
  <si>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</si>
  <si>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</si>
  <si>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</si>
  <si>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</si>
  <si>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</si>
  <si>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</si>
  <si>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</si>
  <si>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</si>
  <si>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</si>
  <si>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</si>
  <si>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</si>
  <si>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</si>
  <si>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</si>
  <si>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</si>
  <si>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</si>
  <si>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</si>
  <si>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</si>
  <si>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</si>
  <si>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</si>
  <si>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</si>
  <si>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</si>
  <si>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</si>
  <si>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</si>
  <si>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</si>
  <si>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</si>
  <si>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</si>
  <si>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</si>
  <si>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</si>
  <si>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</si>
  <si>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</si>
  <si>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</si>
  <si>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</si>
  <si>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</si>
  <si>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</si>
  <si>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</si>
  <si>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</si>
  <si>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</si>
  <si>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</si>
  <si>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</si>
  <si>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</si>
  <si>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</si>
  <si>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</si>
  <si>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</si>
  <si>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</si>
  <si>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</si>
  <si>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</si>
  <si>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</si>
  <si>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</si>
  <si>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</si>
  <si>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</si>
  <si>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</si>
  <si>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</si>
  <si>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</si>
  <si>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</si>
  <si>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</si>
  <si>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</si>
  <si>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</si>
  <si>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</si>
  <si>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</si>
  <si>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</si>
  <si>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</si>
  <si>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</si>
  <si>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</si>
  <si>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</si>
  <si>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</si>
  <si>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</si>
  <si>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</si>
  <si>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</si>
  <si>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</si>
  <si>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</si>
  <si>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</si>
  <si>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</si>
  <si>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</si>
  <si>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</si>
  <si>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</si>
  <si>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</si>
  <si>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</si>
  <si>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</si>
  <si>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</si>
  <si>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</si>
  <si>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</si>
  <si>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</si>
  <si>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</si>
  <si>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</si>
  <si>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</si>
  <si>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</si>
  <si>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</si>
  <si>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</si>
  <si>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</si>
  <si>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</si>
  <si>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</si>
  <si>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</si>
  <si>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</si>
  <si>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</si>
  <si>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</si>
  <si>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</si>
  <si>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</si>
  <si>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</si>
  <si>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</si>
  <si>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</si>
  <si>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</si>
  <si>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</si>
  <si>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</si>
  <si>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</si>
  <si>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</si>
  <si>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</si>
  <si>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</si>
  <si>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</si>
  <si>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</si>
  <si>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</si>
  <si>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</si>
  <si>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</si>
  <si>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</si>
  <si>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</si>
  <si>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</si>
  <si>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</si>
  <si>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</si>
  <si>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</si>
  <si>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</si>
  <si>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</si>
  <si>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</si>
  <si>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</si>
  <si>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</si>
  <si>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</si>
  <si>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</si>
  <si>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</si>
  <si>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</si>
  <si>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</si>
  <si>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</si>
  <si>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</si>
  <si>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</si>
  <si>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</si>
  <si>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</si>
  <si>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</si>
  <si>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</si>
  <si>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</si>
  <si>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</si>
  <si>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</si>
  <si>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</si>
  <si>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</si>
  <si>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</si>
  <si>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</si>
  <si>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</si>
  <si>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</si>
  <si>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</si>
  <si>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</si>
  <si>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</si>
  <si>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</si>
  <si>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</si>
  <si>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</si>
  <si>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</si>
  <si>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</si>
  <si>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</si>
  <si>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</si>
  <si>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</si>
  <si>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</si>
  <si>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</si>
  <si>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</si>
  <si>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</si>
  <si>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</si>
  <si>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</si>
  <si>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</si>
  <si>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</si>
  <si>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</si>
  <si>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</si>
  <si>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</si>
  <si>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</si>
  <si>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</si>
  <si>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</si>
  <si>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</si>
  <si>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</si>
  <si>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</si>
  <si>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</si>
  <si>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</si>
  <si>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</si>
  <si>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</si>
  <si>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</si>
  <si>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</si>
  <si>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</si>
  <si>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</si>
  <si>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</si>
  <si>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</si>
  <si>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</si>
  <si>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</si>
  <si>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</si>
  <si>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</si>
  <si>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</si>
  <si>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</si>
  <si>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</si>
  <si>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</si>
  <si>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</si>
  <si>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</si>
  <si>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</si>
  <si>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</si>
  <si>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</si>
  <si>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</si>
  <si>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</si>
  <si>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</si>
  <si>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</si>
  <si>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</si>
  <si>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</si>
  <si>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</si>
  <si>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</si>
  <si>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</si>
  <si>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</si>
  <si>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</si>
  <si>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</si>
  <si>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</si>
  <si>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</si>
  <si>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</si>
  <si>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</si>
  <si>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</si>
  <si>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</si>
  <si>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</si>
  <si>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</si>
  <si>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</si>
  <si>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</si>
  <si>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</si>
  <si>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</si>
  <si>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</si>
  <si>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</si>
  <si>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</si>
  <si>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</si>
  <si>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</si>
  <si>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</si>
  <si>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</si>
  <si>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</si>
  <si>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</si>
  <si>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</si>
  <si>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</si>
  <si>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</si>
  <si>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</si>
  <si>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</si>
  <si>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</si>
  <si>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</si>
  <si>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</si>
  <si>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</si>
  <si>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</si>
  <si>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</si>
  <si>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</si>
  <si>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</si>
  <si>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</si>
  <si>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</si>
  <si>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</si>
  <si>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</si>
  <si>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</si>
  <si>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</si>
  <si>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</si>
  <si>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</si>
  <si>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</si>
  <si>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</si>
  <si>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</si>
  <si>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</si>
  <si>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</si>
  <si>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</si>
  <si>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</si>
  <si>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</si>
  <si>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</si>
  <si>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</si>
  <si>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</si>
  <si>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</si>
  <si>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</si>
  <si>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</si>
  <si>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</si>
  <si>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</si>
  <si>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</si>
  <si>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</si>
  <si>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</si>
  <si>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</si>
  <si>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</si>
  <si>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</si>
  <si>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</si>
  <si>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</si>
  <si>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</si>
  <si>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</si>
  <si>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</si>
  <si>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</si>
  <si>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</si>
  <si>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</si>
  <si>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</si>
  <si>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</si>
  <si>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</si>
  <si>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</si>
  <si>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</si>
  <si>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</si>
  <si>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</si>
  <si>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</si>
  <si>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</si>
  <si>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</si>
  <si>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</si>
  <si>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</si>
  <si>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</si>
  <si>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</si>
  <si>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</si>
  <si>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</si>
  <si>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</si>
  <si>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</si>
  <si>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</si>
  <si>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</si>
  <si>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</si>
  <si>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</si>
  <si>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</si>
  <si>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</si>
  <si>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</si>
  <si>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</si>
  <si>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</si>
  <si>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</si>
  <si>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</si>
  <si>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</si>
  <si>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</si>
  <si>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</si>
  <si>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</si>
  <si>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</si>
  <si>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</si>
  <si>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</si>
  <si>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</si>
  <si>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</si>
  <si>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</si>
  <si>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</si>
  <si>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</si>
  <si>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</si>
  <si>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</si>
  <si>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</si>
  <si>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</si>
  <si>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</si>
  <si>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</si>
  <si>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</si>
  <si>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</si>
  <si>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</si>
  <si>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</si>
  <si>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</si>
  <si>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</si>
  <si>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</si>
  <si>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</si>
  <si>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</si>
  <si>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</si>
  <si>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</si>
  <si>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</si>
  <si>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</si>
  <si>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</si>
  <si>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</si>
  <si>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</si>
  <si>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</si>
  <si>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</si>
  <si>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</si>
  <si>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</si>
  <si>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</si>
  <si>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</si>
  <si>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</si>
  <si>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</si>
  <si>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</si>
  <si>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</si>
  <si>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</si>
  <si>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</si>
  <si>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</si>
  <si>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</si>
  <si>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</si>
  <si>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</si>
  <si>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</si>
  <si>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</si>
  <si>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</si>
  <si>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</si>
  <si>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</si>
  <si>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</si>
  <si>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</si>
  <si>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</si>
  <si>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</si>
  <si>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</si>
  <si>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</si>
  <si>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</si>
  <si>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</si>
  <si>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</si>
  <si>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</si>
  <si>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</si>
  <si>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</si>
  <si>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</si>
  <si>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</si>
  <si>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</si>
  <si>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</si>
  <si>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</si>
  <si>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</si>
  <si>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</si>
  <si>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</si>
  <si>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</si>
  <si>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</si>
  <si>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</si>
  <si>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</si>
  <si>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</si>
  <si>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</si>
  <si>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</si>
  <si>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</si>
  <si>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</si>
  <si>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</si>
  <si>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</si>
  <si>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</si>
  <si>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</si>
  <si>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</si>
  <si>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</si>
  <si>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</si>
  <si>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</si>
  <si>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</si>
  <si>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</si>
  <si>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</si>
  <si>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</si>
  <si>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</si>
  <si>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</si>
  <si>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</si>
  <si>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</si>
  <si>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</si>
  <si>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</si>
  <si>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</si>
  <si>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</si>
  <si>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</si>
  <si>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</si>
  <si>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</si>
  <si>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</si>
  <si>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</si>
  <si>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</si>
  <si>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</si>
  <si>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</si>
  <si>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</si>
  <si>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</si>
  <si>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</si>
  <si>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</si>
  <si>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</si>
  <si>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</si>
  <si>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</si>
  <si>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</si>
  <si>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</si>
  <si>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</si>
  <si>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</si>
  <si>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</si>
  <si>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</si>
  <si>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</si>
  <si>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</si>
  <si>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</si>
  <si>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</si>
  <si>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</si>
  <si>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</si>
  <si>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</si>
  <si>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</si>
  <si>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</si>
  <si>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</si>
  <si>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</si>
  <si>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</si>
  <si>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</si>
  <si>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</si>
  <si>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</si>
  <si>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</si>
  <si>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</si>
  <si>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</si>
  <si>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</si>
  <si>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</si>
  <si>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</si>
  <si>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</si>
  <si>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</si>
  <si>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</si>
  <si>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</si>
  <si>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</si>
  <si>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</si>
  <si>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</si>
  <si>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</si>
  <si>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</si>
  <si>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</si>
  <si>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</si>
  <si>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</si>
  <si>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</si>
  <si>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</si>
  <si>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</si>
  <si>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</si>
  <si>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</si>
  <si>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</si>
  <si>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</si>
  <si>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</si>
  <si>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</si>
  <si>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</si>
  <si>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</si>
  <si>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</si>
  <si>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</si>
  <si>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</si>
  <si>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</si>
  <si>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</si>
  <si>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</si>
  <si>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</si>
  <si>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</si>
  <si>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</si>
  <si>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</si>
  <si>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</si>
  <si>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</si>
  <si>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</si>
  <si>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</si>
  <si>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</si>
  <si>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</si>
  <si>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</si>
  <si>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</si>
  <si>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</si>
  <si>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</si>
  <si>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</si>
  <si>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</si>
  <si>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</si>
  <si>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</si>
  <si>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</si>
  <si>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</si>
  <si>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</si>
  <si>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</si>
  <si>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</si>
  <si>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</si>
  <si>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</si>
  <si>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</si>
  <si>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</si>
  <si>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</si>
  <si>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</si>
  <si>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</si>
  <si>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</si>
  <si>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</si>
  <si>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</si>
  <si>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</si>
  <si>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</si>
  <si>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</si>
  <si>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</si>
  <si>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</si>
  <si>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</si>
  <si>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</si>
  <si>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</si>
  <si>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</si>
  <si>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</si>
  <si>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</si>
  <si>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</si>
  <si>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</si>
  <si>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</si>
  <si>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</si>
  <si>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</si>
  <si>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</si>
  <si>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</si>
  <si>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</si>
  <si>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</si>
  <si>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</si>
  <si>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</si>
  <si>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</si>
  <si>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</si>
  <si>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</si>
  <si>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</si>
  <si>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</si>
  <si>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</si>
  <si>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</si>
  <si>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</si>
  <si>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</si>
  <si>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</si>
  <si>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</si>
  <si>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</si>
  <si>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</si>
  <si>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</si>
  <si>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</si>
  <si>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</si>
  <si>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</si>
  <si>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</si>
  <si>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</si>
  <si>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</si>
  <si>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</si>
  <si>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</si>
  <si>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</si>
  <si>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</si>
  <si>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</si>
  <si>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</si>
  <si>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</si>
  <si>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</si>
  <si>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</si>
  <si>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</si>
  <si>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</si>
  <si>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</si>
  <si>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</si>
  <si>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</si>
  <si>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</si>
  <si>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</si>
  <si>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</si>
  <si>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</si>
  <si>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</si>
  <si>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</si>
  <si>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</si>
  <si>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</si>
  <si>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</si>
  <si>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</si>
  <si>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</si>
  <si>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</si>
  <si>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</si>
  <si>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</si>
  <si>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</si>
  <si>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</si>
  <si>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</si>
  <si>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</si>
  <si>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</si>
  <si>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</si>
  <si>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</si>
  <si>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</si>
  <si>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</si>
  <si>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</si>
  <si>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</si>
  <si>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</si>
  <si>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</si>
  <si>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</si>
  <si>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</si>
  <si>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</si>
  <si>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</si>
  <si>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</si>
  <si>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</si>
  <si>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</si>
  <si>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</si>
  <si>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</si>
  <si>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</si>
  <si>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</si>
  <si>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</si>
  <si>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</si>
  <si>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</si>
  <si>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</si>
  <si>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</si>
  <si>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</si>
  <si>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</si>
  <si>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</si>
  <si>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</si>
  <si>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</si>
  <si>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</si>
  <si>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</si>
  <si>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</si>
  <si>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</si>
  <si>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</si>
  <si>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</si>
  <si>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</si>
  <si>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</si>
  <si>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</si>
  <si>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</si>
  <si>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</si>
  <si>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</si>
  <si>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</si>
  <si>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</si>
  <si>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</si>
  <si>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</si>
  <si>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</si>
  <si>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</si>
  <si>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</si>
  <si>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</si>
  <si>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</si>
  <si>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</si>
  <si>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</si>
  <si>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</si>
  <si>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</si>
  <si>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</si>
  <si>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</si>
  <si>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</si>
  <si>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</si>
  <si>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</si>
  <si>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</si>
  <si>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</si>
  <si>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</si>
  <si>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</si>
  <si>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</si>
  <si>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</si>
  <si>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</si>
  <si>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</si>
  <si>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</si>
  <si>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</si>
  <si>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</si>
  <si>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</si>
  <si>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</si>
  <si>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</si>
  <si>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</si>
  <si>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</si>
  <si>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</si>
  <si>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</si>
  <si>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</si>
  <si>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</si>
  <si>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</si>
  <si>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</si>
  <si>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</si>
  <si>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</si>
  <si>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</si>
  <si>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</si>
  <si>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</si>
  <si>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</si>
  <si>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</si>
  <si>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</si>
  <si>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</si>
  <si>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</si>
  <si>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</si>
  <si>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</si>
  <si>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</si>
  <si>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</si>
  <si>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</si>
  <si>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</si>
  <si>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</si>
  <si>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</si>
  <si>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</si>
  <si>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</si>
  <si>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</si>
  <si>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</si>
  <si>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</si>
  <si>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</si>
  <si>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</si>
  <si>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</si>
  <si>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</si>
  <si>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</si>
  <si>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</si>
  <si>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</si>
  <si>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</si>
  <si>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</si>
  <si>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</si>
  <si>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</si>
  <si>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</si>
  <si>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</si>
  <si>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</si>
  <si>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</si>
  <si>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</si>
  <si>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</si>
  <si>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</si>
  <si>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</si>
  <si>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</si>
  <si>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</si>
  <si>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</si>
  <si>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</si>
  <si>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</si>
  <si>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</si>
  <si>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</si>
  <si>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</si>
  <si>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</si>
  <si>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</si>
  <si>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</si>
  <si>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</si>
  <si>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</si>
  <si>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</si>
  <si>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</si>
  <si>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</si>
  <si>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</si>
  <si>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</si>
  <si>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</si>
  <si>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</si>
  <si>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</si>
  <si>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</si>
  <si>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</si>
  <si>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</si>
  <si>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</si>
  <si>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</si>
  <si>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</si>
  <si>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</si>
  <si>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</si>
  <si>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</si>
  <si>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</si>
  <si>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</si>
  <si>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</si>
  <si>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</si>
  <si>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</si>
  <si>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</si>
  <si>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</si>
  <si>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</si>
  <si>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</si>
  <si>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</si>
  <si>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</si>
  <si>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</si>
  <si>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</si>
  <si>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</si>
  <si>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</si>
  <si>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</si>
  <si>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</si>
  <si>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</si>
  <si>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</si>
  <si>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</si>
  <si>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</si>
  <si>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</si>
  <si>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</si>
  <si>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</si>
  <si>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</si>
  <si>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</si>
  <si>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</si>
  <si>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</si>
  <si>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</si>
  <si>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</si>
  <si>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</si>
  <si>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</si>
  <si>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</si>
  <si>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</si>
  <si>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</si>
  <si>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</si>
  <si>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</si>
  <si>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</si>
  <si>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</si>
  <si>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</si>
  <si>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</si>
  <si>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</si>
  <si>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</si>
  <si>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</si>
  <si>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</si>
  <si>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</si>
  <si>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</si>
  <si>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</si>
  <si>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</si>
  <si>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</si>
  <si>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</si>
  <si>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</si>
  <si>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</si>
  <si>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</si>
  <si>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</si>
  <si>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</si>
  <si>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</si>
  <si>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</si>
  <si>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</si>
  <si>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</si>
  <si>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</si>
  <si>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</si>
  <si>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</si>
  <si>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</si>
  <si>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</si>
  <si>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</si>
  <si>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</si>
  <si>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</si>
  <si>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</si>
  <si>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</si>
  <si>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</si>
  <si>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</si>
  <si>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</si>
  <si>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</si>
  <si>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</si>
  <si>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</si>
  <si>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</si>
  <si>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</si>
  <si>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</si>
  <si>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</si>
  <si>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</si>
  <si>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</si>
  <si>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</si>
  <si>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</si>
  <si>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</si>
  <si>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</si>
  <si>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</si>
  <si>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</si>
  <si>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</si>
  <si>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</si>
  <si>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</si>
  <si>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</si>
  <si>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</si>
  <si>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</si>
  <si>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</si>
  <si>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</si>
  <si>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</si>
  <si>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</si>
  <si>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</si>
  <si>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</si>
  <si>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</si>
  <si>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</si>
  <si>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</si>
  <si>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</si>
  <si>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</si>
  <si>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</si>
  <si>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</si>
  <si>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</si>
  <si>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</si>
  <si>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</si>
  <si>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</si>
  <si>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</si>
  <si>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</si>
  <si>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</si>
  <si>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</si>
  <si>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</si>
  <si>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</si>
  <si>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</si>
  <si>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</si>
  <si>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</si>
  <si>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</si>
  <si>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</si>
  <si>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</si>
  <si>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</si>
  <si>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</si>
  <si>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</si>
  <si>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</si>
  <si>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</si>
  <si>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</si>
  <si>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</si>
  <si>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</si>
  <si>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</si>
  <si>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</si>
  <si>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</si>
  <si>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</si>
  <si>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</si>
  <si>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</si>
  <si>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</si>
  <si>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</si>
  <si>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</si>
  <si>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</si>
  <si>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</si>
  <si>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</si>
  <si>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</si>
  <si>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</si>
  <si>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</si>
  <si>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</si>
  <si>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</si>
  <si>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</si>
  <si>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</si>
  <si>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</si>
  <si>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</si>
  <si>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</si>
  <si>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</si>
  <si>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</si>
  <si>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</si>
  <si>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</si>
  <si>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</si>
  <si>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</si>
  <si>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</si>
  <si>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</si>
  <si>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</si>
  <si>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</si>
  <si>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</si>
  <si>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</si>
  <si>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</si>
  <si>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</si>
  <si>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</si>
  <si>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</si>
  <si>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</si>
  <si>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</si>
  <si>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</si>
  <si>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</si>
  <si>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</si>
  <si>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</si>
  <si>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</si>
  <si>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</si>
  <si>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</si>
  <si>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</si>
  <si>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</si>
  <si>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</si>
  <si>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</si>
  <si>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</si>
  <si>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</si>
  <si>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</si>
  <si>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</si>
  <si>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</si>
  <si>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</si>
  <si>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</si>
  <si>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</si>
  <si>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</si>
  <si>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</si>
  <si>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</si>
  <si>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</si>
  <si>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</si>
  <si>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</si>
  <si>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</si>
  <si>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</si>
  <si>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</si>
  <si>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</si>
  <si>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</si>
  <si>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</si>
  <si>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</si>
  <si>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</si>
  <si>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</si>
  <si>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</si>
  <si>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</si>
  <si>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</si>
  <si>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</si>
  <si>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</si>
  <si>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</si>
  <si>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</si>
  <si>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</si>
  <si>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</si>
  <si>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</si>
  <si>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</si>
  <si>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</si>
  <si>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</si>
  <si>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</si>
  <si>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</si>
  <si>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</si>
  <si>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</si>
  <si>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</si>
  <si>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</si>
  <si>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</si>
  <si>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</si>
  <si>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</si>
  <si>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</si>
  <si>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</si>
  <si>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</si>
  <si>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</si>
  <si>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</si>
  <si>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</si>
  <si>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</si>
  <si>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</si>
  <si>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</si>
  <si>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</si>
  <si>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</si>
  <si>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</si>
  <si>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</si>
  <si>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</si>
  <si>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</si>
  <si>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</si>
  <si>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</si>
  <si>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</si>
  <si>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</si>
  <si>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</si>
  <si>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</si>
  <si>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</si>
  <si>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</si>
  <si>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</si>
  <si>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</si>
  <si>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</si>
  <si>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</si>
  <si>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</si>
  <si>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</si>
  <si>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</si>
  <si>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</si>
  <si>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</si>
  <si>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</si>
  <si>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</si>
  <si>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</si>
  <si>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</si>
  <si>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</si>
  <si>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</si>
  <si>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</si>
  <si>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</si>
  <si>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</si>
  <si>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</si>
  <si>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</si>
  <si>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</si>
  <si>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</si>
  <si>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</si>
  <si>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</si>
  <si>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</si>
  <si>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</si>
  <si>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</si>
  <si>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</si>
  <si>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</si>
  <si>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</si>
  <si>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</si>
  <si>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</si>
  <si>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</si>
  <si>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</si>
  <si>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</si>
  <si>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</si>
  <si>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</si>
  <si>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</si>
  <si>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</si>
  <si>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</si>
  <si>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</si>
  <si>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</si>
  <si>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</si>
  <si>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</si>
  <si>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</si>
  <si>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</si>
  <si>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</si>
  <si>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</si>
  <si>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</si>
  <si>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</si>
  <si>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</si>
  <si>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</si>
  <si>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</si>
  <si>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</si>
  <si>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</si>
  <si>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</si>
  <si>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</si>
  <si>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</si>
  <si>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</si>
  <si>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</si>
  <si>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</si>
  <si>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</si>
  <si>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</si>
  <si>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</si>
  <si>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</si>
  <si>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</si>
  <si>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</si>
  <si>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</si>
  <si>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</si>
  <si>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</si>
  <si>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</si>
  <si>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</si>
  <si>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</si>
  <si>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</si>
  <si>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</si>
  <si>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</si>
  <si>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</si>
  <si>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</si>
  <si>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</si>
  <si>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</si>
  <si>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</si>
  <si>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</si>
  <si>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</si>
  <si>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</si>
  <si>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</si>
  <si>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</si>
  <si>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</si>
  <si>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</si>
  <si>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</si>
  <si>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</si>
  <si>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</si>
  <si>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</si>
  <si>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</si>
  <si>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</si>
  <si>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</si>
  <si>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</si>
  <si>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</si>
  <si>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</si>
  <si>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</si>
  <si>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</si>
  <si>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</si>
  <si>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</si>
  <si>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</si>
  <si>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</si>
  <si>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</si>
  <si>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</si>
  <si>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</si>
  <si>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</si>
  <si>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</si>
  <si>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</si>
  <si>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</si>
  <si>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</si>
  <si>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</si>
  <si>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</si>
  <si>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</si>
  <si>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</si>
  <si>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</si>
  <si>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</si>
  <si>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</si>
  <si>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</si>
  <si>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</si>
  <si>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</si>
  <si>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</si>
  <si>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</si>
  <si>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</si>
  <si>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</si>
  <si>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</si>
  <si>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</si>
  <si>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</si>
  <si>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</si>
  <si>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</si>
  <si>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</si>
  <si>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</si>
  <si>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</si>
  <si>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</si>
  <si>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</si>
  <si>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</si>
  <si>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</si>
  <si>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</si>
  <si>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</si>
  <si>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</si>
  <si>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</si>
  <si>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</si>
  <si>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</si>
  <si>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</si>
  <si>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</si>
  <si>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</si>
  <si>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</si>
  <si>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</si>
  <si>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</si>
  <si>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</si>
  <si>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</si>
  <si>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</si>
  <si>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</si>
  <si>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</si>
  <si>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</si>
  <si>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</si>
  <si>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</si>
  <si>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</si>
  <si>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</si>
  <si>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</si>
  <si>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</si>
  <si>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</si>
  <si>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</si>
  <si>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</si>
  <si>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</si>
  <si>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</si>
  <si>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</si>
  <si>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</si>
  <si>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</si>
  <si>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</si>
  <si>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</si>
  <si>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</si>
  <si>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</si>
  <si>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</si>
  <si>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</si>
  <si>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</si>
  <si>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</si>
  <si>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</si>
  <si>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</si>
  <si>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</si>
  <si>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</si>
  <si>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</si>
  <si>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</si>
  <si>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</si>
  <si>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</si>
  <si>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</si>
  <si>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</si>
  <si>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</si>
  <si>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</si>
  <si>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</si>
  <si>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</si>
  <si>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</si>
  <si>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</si>
  <si>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</si>
  <si>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</si>
  <si>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</si>
  <si>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</si>
  <si>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</si>
  <si>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</si>
  <si>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</si>
  <si>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</si>
  <si>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</si>
  <si>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</si>
  <si>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</si>
  <si>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</si>
  <si>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</si>
  <si>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</si>
  <si>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</si>
  <si>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</si>
  <si>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</si>
  <si>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</si>
  <si>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</si>
  <si>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</si>
  <si>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</si>
  <si>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</si>
  <si>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</si>
  <si>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</si>
  <si>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</si>
  <si>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</si>
  <si>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</si>
  <si>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</si>
  <si>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</si>
  <si>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</si>
  <si>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</si>
  <si>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</si>
  <si>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</si>
  <si>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</si>
  <si>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</si>
  <si>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</si>
  <si>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</si>
  <si>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</si>
  <si>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</si>
  <si>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</si>
  <si>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</si>
  <si>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</si>
  <si>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</si>
  <si>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</si>
  <si>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</si>
  <si>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</si>
  <si>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</si>
  <si>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</si>
  <si>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</si>
  <si>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</si>
  <si>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</si>
  <si>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</si>
  <si>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</si>
  <si>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</si>
  <si>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</si>
  <si>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</si>
  <si>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</si>
  <si>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</si>
  <si>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</si>
  <si>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</si>
  <si>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</si>
  <si>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</si>
  <si>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</si>
  <si>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</si>
  <si>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</si>
  <si>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</si>
  <si>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</si>
  <si>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</si>
  <si>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</si>
  <si>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</si>
  <si>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</si>
  <si>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</si>
  <si>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</si>
  <si>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</si>
  <si>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</si>
  <si>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</si>
  <si>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</si>
  <si>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</si>
  <si>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</si>
  <si>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</si>
  <si>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</si>
  <si>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</si>
  <si>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</si>
  <si>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</si>
  <si>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</si>
  <si>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</si>
  <si>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</si>
  <si>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</si>
  <si>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</si>
  <si>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</si>
  <si>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</si>
  <si>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</si>
  <si>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</si>
  <si>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</si>
  <si>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</si>
  <si>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</si>
  <si>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</si>
  <si>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</si>
  <si>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</si>
  <si>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</si>
  <si>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</si>
  <si>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</si>
  <si>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</si>
  <si>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</si>
  <si>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</si>
  <si>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</si>
  <si>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</si>
  <si>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</si>
  <si>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</si>
  <si>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</si>
  <si>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</si>
  <si>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</si>
  <si>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</si>
  <si>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</si>
  <si>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</si>
  <si>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</si>
  <si>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</si>
  <si>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</si>
  <si>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</si>
  <si>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</si>
  <si>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</si>
  <si>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</si>
  <si>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</si>
  <si>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</si>
  <si>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</si>
  <si>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</si>
  <si>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</si>
  <si>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</si>
  <si>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</si>
  <si>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</si>
  <si>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</si>
  <si>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</si>
  <si>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</si>
  <si>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</si>
  <si>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</si>
  <si>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</si>
  <si>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</si>
  <si>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</si>
  <si>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</si>
  <si>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</si>
  <si>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</si>
  <si>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</si>
  <si>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</si>
  <si>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</si>
  <si>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</si>
  <si>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</si>
  <si>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</si>
  <si>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</si>
  <si>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</si>
  <si>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</si>
  <si>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</si>
  <si>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</si>
  <si>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</si>
  <si>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</si>
  <si>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</si>
  <si>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</si>
  <si>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</si>
  <si>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</si>
  <si>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</si>
  <si>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</si>
  <si>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</si>
  <si>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</si>
  <si>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</si>
  <si>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</si>
  <si>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</si>
  <si>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</si>
  <si>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</si>
  <si>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</si>
  <si>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</si>
  <si>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</si>
  <si>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</si>
  <si>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</si>
  <si>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</si>
  <si>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</si>
  <si>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</si>
  <si>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</si>
  <si>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</si>
  <si>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</si>
  <si>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</si>
  <si>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</si>
  <si>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</si>
  <si>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</si>
  <si>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</si>
  <si>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</si>
  <si>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</si>
  <si>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</si>
  <si>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</si>
  <si>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</si>
  <si>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</si>
  <si>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</si>
  <si>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</si>
  <si>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</si>
  <si>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</si>
  <si>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</si>
  <si>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</si>
  <si>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</si>
  <si>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</si>
  <si>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</si>
  <si>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</si>
  <si>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</si>
  <si>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</si>
  <si>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</si>
  <si>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</si>
  <si>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</si>
  <si>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</si>
  <si>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</si>
  <si>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</si>
  <si>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</si>
  <si>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</si>
  <si>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</si>
  <si>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</si>
  <si>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</si>
  <si>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</si>
  <si>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</si>
  <si>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</si>
  <si>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</si>
  <si>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</si>
  <si>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</si>
  <si>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</si>
  <si>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</si>
  <si>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</si>
  <si>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</si>
  <si>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</si>
  <si>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</si>
  <si>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</si>
  <si>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</si>
  <si>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</si>
  <si>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</si>
  <si>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</si>
  <si>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</si>
  <si>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</si>
  <si>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</si>
  <si>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</si>
  <si>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</si>
  <si>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</si>
  <si>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</si>
  <si>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</si>
  <si>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</si>
  <si>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</si>
  <si>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</si>
  <si>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</si>
  <si>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</si>
  <si>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</si>
  <si>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</si>
  <si>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</si>
  <si>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</si>
  <si>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</si>
  <si>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</si>
  <si>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</si>
  <si>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</si>
  <si>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</si>
  <si>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</si>
  <si>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</si>
  <si>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</si>
  <si>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</si>
  <si>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</si>
  <si>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</si>
  <si>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</si>
  <si>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</si>
  <si>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</si>
  <si>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</si>
  <si>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</si>
  <si>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</si>
  <si>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</si>
  <si>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</si>
  <si>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</si>
  <si>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</si>
  <si>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</si>
  <si>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</si>
  <si>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</si>
  <si>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</si>
  <si>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</si>
  <si>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</si>
  <si>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</si>
  <si>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</si>
  <si>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</si>
  <si>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</si>
  <si>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</si>
  <si>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</si>
  <si>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</si>
  <si>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</si>
  <si>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</si>
  <si>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</si>
  <si>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</si>
  <si>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</si>
  <si>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</si>
  <si>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</si>
  <si>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</si>
  <si>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</si>
  <si>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</si>
  <si>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</si>
  <si>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</si>
  <si>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</si>
  <si>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</si>
  <si>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</si>
  <si>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</si>
  <si>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</si>
  <si>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</si>
  <si>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</si>
  <si>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</si>
  <si>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</si>
  <si>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</si>
  <si>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</si>
  <si>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</si>
  <si>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</si>
  <si>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</si>
  <si>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</si>
  <si>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</si>
  <si>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</si>
  <si>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</si>
  <si>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</si>
  <si>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</si>
  <si>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</si>
  <si>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</si>
  <si>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</si>
  <si>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</si>
  <si>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</si>
  <si>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</si>
  <si>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</si>
  <si>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</si>
  <si>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</si>
  <si>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</si>
  <si>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</si>
  <si>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</si>
  <si>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</si>
  <si>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</si>
  <si>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</si>
  <si>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</si>
  <si>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</si>
  <si>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</si>
  <si>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</si>
  <si>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</si>
  <si>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</si>
  <si>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</si>
  <si>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</si>
  <si>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</si>
  <si>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</si>
  <si>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</si>
  <si>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</si>
  <si>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</si>
  <si>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</si>
  <si>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</si>
  <si>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</si>
  <si>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</si>
  <si>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</si>
  <si>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</si>
  <si>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</si>
  <si>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</si>
  <si>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</si>
  <si>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</si>
  <si>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</si>
  <si>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</si>
  <si>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</si>
  <si>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</si>
  <si>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</si>
  <si>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</si>
  <si>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</si>
  <si>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</si>
  <si>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</si>
  <si>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</si>
  <si>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</si>
  <si>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</si>
  <si>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</si>
  <si>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</si>
  <si>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</si>
  <si>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</si>
  <si>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</si>
  <si>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</si>
  <si>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</si>
  <si>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</si>
  <si>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</si>
  <si>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</si>
  <si>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</si>
  <si>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</si>
  <si>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</si>
  <si>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</si>
  <si>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</si>
  <si>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</si>
  <si>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</si>
  <si>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</si>
  <si>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</si>
  <si>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</si>
  <si>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</si>
  <si>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</si>
  <si>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</si>
  <si>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</si>
  <si>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</si>
  <si>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</si>
  <si>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</si>
  <si>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</si>
  <si>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</si>
  <si>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</si>
  <si>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</si>
  <si>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</si>
  <si>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</si>
  <si>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</si>
  <si>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</si>
  <si>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</si>
  <si>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</si>
  <si>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</si>
  <si>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</si>
  <si>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</si>
  <si>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</si>
  <si>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</si>
  <si>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</si>
  <si>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</si>
  <si>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</si>
  <si>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</si>
  <si>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</si>
  <si>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</si>
  <si>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</si>
  <si>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</si>
  <si>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</si>
  <si>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</si>
  <si>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</si>
  <si>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</si>
  <si>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</si>
  <si>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</si>
  <si>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</si>
  <si>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</si>
  <si>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</si>
  <si>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</si>
  <si>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</si>
  <si>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</si>
  <si>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</si>
  <si>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</si>
  <si>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</si>
  <si>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</si>
  <si>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</si>
  <si>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</si>
  <si>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</si>
  <si>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</si>
  <si>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</si>
  <si>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</si>
  <si>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</si>
  <si>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</si>
  <si>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</si>
  <si>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</si>
  <si>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</si>
  <si>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</si>
  <si>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</si>
  <si>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</si>
  <si>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</si>
  <si>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</si>
  <si>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</si>
  <si>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</si>
  <si>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</si>
  <si>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</si>
  <si>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</si>
  <si>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</si>
  <si>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</si>
  <si>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</si>
  <si>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</si>
  <si>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</si>
  <si>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</si>
  <si>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</si>
  <si>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</si>
  <si>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</si>
  <si>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</si>
  <si>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</si>
  <si>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</si>
  <si>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</si>
  <si>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</si>
  <si>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</si>
  <si>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</si>
  <si>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</si>
  <si>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</si>
  <si>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</si>
  <si>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</si>
  <si>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</si>
  <si>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</si>
  <si>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</si>
  <si>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</si>
  <si>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</si>
  <si>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</si>
  <si>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</si>
  <si>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</si>
  <si>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</si>
  <si>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</si>
  <si>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</si>
  <si>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</si>
  <si>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</si>
  <si>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</si>
  <si>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</si>
  <si>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</si>
  <si>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</si>
  <si>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</si>
  <si>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</si>
  <si>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</si>
  <si>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</si>
  <si>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</si>
  <si>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</si>
  <si>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</si>
  <si>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</si>
  <si>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</si>
  <si>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</si>
  <si>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</si>
  <si>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</si>
  <si>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</si>
  <si>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</si>
  <si>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</si>
  <si>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</si>
  <si>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</si>
  <si>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</si>
  <si>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</si>
  <si>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</si>
  <si>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</si>
  <si>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</si>
  <si>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</si>
  <si>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</si>
  <si>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</si>
  <si>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</si>
  <si>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</si>
  <si>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</si>
  <si>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</si>
  <si>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</si>
  <si>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</si>
  <si>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</si>
  <si>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</si>
  <si>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</si>
  <si>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</si>
  <si>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</si>
  <si>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</si>
  <si>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</si>
  <si>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</si>
  <si>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</si>
  <si>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</si>
  <si>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</si>
  <si>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</si>
  <si>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</si>
  <si>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</si>
  <si>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</si>
  <si>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</si>
  <si>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</si>
  <si>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</si>
  <si>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</si>
  <si>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</si>
  <si>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</si>
  <si>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</si>
  <si>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</si>
  <si>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</si>
  <si>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</si>
  <si>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</si>
  <si>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</si>
  <si>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</si>
  <si>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</si>
  <si>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</si>
  <si>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</si>
  <si>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</si>
  <si>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</si>
  <si>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</si>
  <si>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</si>
  <si>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</si>
  <si>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</si>
  <si>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</si>
  <si>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</si>
  <si>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</si>
  <si>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</si>
  <si>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</si>
  <si>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</si>
  <si>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</si>
  <si>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</si>
  <si>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</si>
  <si>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</si>
  <si>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</si>
  <si>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</si>
  <si>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</si>
  <si>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</si>
  <si>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</si>
  <si>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</si>
  <si>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</si>
  <si>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</si>
  <si>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</si>
  <si>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</si>
  <si>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</si>
  <si>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</si>
  <si>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</si>
  <si>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</si>
  <si>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</si>
  <si>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</si>
  <si>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</si>
  <si>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</si>
  <si>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</si>
  <si>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</si>
  <si>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</si>
  <si>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</si>
  <si>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</si>
  <si>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</si>
  <si>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</si>
  <si>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</si>
  <si>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</si>
  <si>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</si>
  <si>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</si>
  <si>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</si>
  <si>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</si>
  <si>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</si>
  <si>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</si>
  <si>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</si>
  <si>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</si>
  <si>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</si>
  <si>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</si>
  <si>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</si>
  <si>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</si>
  <si>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</si>
  <si>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</si>
  <si>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</si>
  <si>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</si>
  <si>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</si>
  <si>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</si>
  <si>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</si>
  <si>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</si>
  <si>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</si>
  <si>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</si>
  <si>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</si>
  <si>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</si>
  <si>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</si>
  <si>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</si>
  <si>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</si>
  <si>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</si>
  <si>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</si>
  <si>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</si>
  <si>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</si>
  <si>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</si>
  <si>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</si>
  <si>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</si>
  <si>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</si>
  <si>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</si>
  <si>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</si>
  <si>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</si>
  <si>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</si>
  <si>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</si>
  <si>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</si>
  <si>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</si>
  <si>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</si>
  <si>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</si>
  <si>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</si>
  <si>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</si>
  <si>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</si>
  <si>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</si>
  <si>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</si>
  <si>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</si>
  <si>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</si>
  <si>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</si>
  <si>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</si>
  <si>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</si>
  <si>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</si>
  <si>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</si>
  <si>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</si>
  <si>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</si>
  <si>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</si>
  <si>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</si>
  <si>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</si>
  <si>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</si>
  <si>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</si>
  <si>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</si>
  <si>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</si>
  <si>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</si>
  <si>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</si>
  <si>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</si>
  <si>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</si>
  <si>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</si>
  <si>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</si>
  <si>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</si>
  <si>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</si>
  <si>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</si>
  <si>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</si>
  <si>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</si>
  <si>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</si>
  <si>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</si>
  <si>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</si>
  <si>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</si>
  <si>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</si>
  <si>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</si>
  <si>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</si>
  <si>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</si>
  <si>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</si>
  <si>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</si>
  <si>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</si>
  <si>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</si>
  <si>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</si>
  <si>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</si>
  <si>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</si>
  <si>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</si>
  <si>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</si>
  <si>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</si>
  <si>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</si>
  <si>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</si>
  <si>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</si>
  <si>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</si>
  <si>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</si>
  <si>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</si>
  <si>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</si>
  <si>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</si>
  <si>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</si>
  <si>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</si>
  <si>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</si>
  <si>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</si>
  <si>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</si>
  <si>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</si>
  <si>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</si>
  <si>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</si>
  <si>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</si>
  <si>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</si>
  <si>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</si>
  <si>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</si>
  <si>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</si>
  <si>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</si>
  <si>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</si>
  <si>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</si>
  <si>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</si>
  <si>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</si>
  <si>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</si>
  <si>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</si>
  <si>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</si>
  <si>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</si>
  <si>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</si>
  <si>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</si>
  <si>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</si>
  <si>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</si>
  <si>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</si>
  <si>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</si>
  <si>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</si>
  <si>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</si>
  <si>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</si>
  <si>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</si>
  <si>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</si>
  <si>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</si>
  <si>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</si>
  <si>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</si>
  <si>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</si>
  <si>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</si>
  <si>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</si>
  <si>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</si>
  <si>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</si>
  <si>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</si>
  <si>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</si>
  <si>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</si>
  <si>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</si>
  <si>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</si>
  <si>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</si>
  <si>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</si>
  <si>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</si>
  <si>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</si>
  <si>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</si>
  <si>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</si>
  <si>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</si>
  <si>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</si>
  <si>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</si>
  <si>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</si>
  <si>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</si>
  <si>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</si>
  <si>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</si>
  <si>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</si>
  <si>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</si>
  <si>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</si>
  <si>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</si>
  <si>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</si>
  <si>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</si>
  <si>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</si>
  <si>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</si>
  <si>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</si>
  <si>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</si>
  <si>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</si>
  <si>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</si>
  <si>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</si>
  <si>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</si>
  <si>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</si>
  <si>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</si>
  <si>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</si>
  <si>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</si>
  <si>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</si>
  <si>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</si>
  <si>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</si>
  <si>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</si>
  <si>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</si>
  <si>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</si>
  <si>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</si>
  <si>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</si>
  <si>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</si>
  <si>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</si>
  <si>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</si>
  <si>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</si>
  <si>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</si>
  <si>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</si>
  <si>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</si>
  <si>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</si>
  <si>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</si>
  <si>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</si>
  <si>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</si>
  <si>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</si>
  <si>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</si>
  <si>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</si>
  <si>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</si>
  <si>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</si>
  <si>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</si>
  <si>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</si>
  <si>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</si>
  <si>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</si>
  <si>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</si>
  <si>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</si>
  <si>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</si>
  <si>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</si>
  <si>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</si>
  <si>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</si>
  <si>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</si>
  <si>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</si>
  <si>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</si>
  <si>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</si>
  <si>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</si>
  <si>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</si>
  <si>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</si>
  <si>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</si>
  <si>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</si>
  <si>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</si>
  <si>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</si>
  <si>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</si>
  <si>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</si>
  <si>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</si>
  <si>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</si>
  <si>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</si>
  <si>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</si>
  <si>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</si>
  <si>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</si>
  <si>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</si>
  <si>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</si>
  <si>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</si>
  <si>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</si>
  <si>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</si>
  <si>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</si>
  <si>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</si>
  <si>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</si>
  <si>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</si>
  <si>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</si>
  <si>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</si>
  <si>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</si>
  <si>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</si>
  <si>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</si>
  <si>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</si>
  <si>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</si>
  <si>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</si>
  <si>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</si>
  <si>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</si>
  <si>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</si>
  <si>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</si>
  <si>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</si>
  <si>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</si>
  <si>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</si>
  <si>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</si>
  <si>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</si>
  <si>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</si>
  <si>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</si>
  <si>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</si>
  <si>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</si>
  <si>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</si>
  <si>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</si>
  <si>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</si>
  <si>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</si>
  <si>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</si>
  <si>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</si>
  <si>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</si>
  <si>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</si>
  <si>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</si>
  <si>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</si>
  <si>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</si>
  <si>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</si>
  <si>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</si>
  <si>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</si>
  <si>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</si>
  <si>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</si>
  <si>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</si>
  <si>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</si>
  <si>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</si>
  <si>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</si>
  <si>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</si>
  <si>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</si>
  <si>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</si>
  <si>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</si>
  <si>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</si>
  <si>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</si>
  <si>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</si>
  <si>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</si>
  <si>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</si>
  <si>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</si>
  <si>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</si>
  <si>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</si>
  <si>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</si>
  <si>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</si>
  <si>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</si>
  <si>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</si>
  <si>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</si>
  <si>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</si>
  <si>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</si>
  <si>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</si>
  <si>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</si>
  <si>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</si>
  <si>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</si>
  <si>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</si>
  <si>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</si>
  <si>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</si>
  <si>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</si>
  <si>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</si>
  <si>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</si>
  <si>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</si>
  <si>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</si>
  <si>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</si>
  <si>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</si>
  <si>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</si>
  <si>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</si>
  <si>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</si>
  <si>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</si>
  <si>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</si>
  <si>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</si>
  <si>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</si>
  <si>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</si>
  <si>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</si>
  <si>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</si>
  <si>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</si>
  <si>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</si>
  <si>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</si>
  <si>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</si>
  <si>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</si>
  <si>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</si>
  <si>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</si>
  <si>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</si>
  <si>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</si>
  <si>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</si>
  <si>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</si>
  <si>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</si>
  <si>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</si>
  <si>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</si>
  <si>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</si>
  <si>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</si>
  <si>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</si>
  <si>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</si>
  <si>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</si>
  <si>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</si>
  <si>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</si>
  <si>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</si>
  <si>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</si>
  <si>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</si>
  <si>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</si>
  <si>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</si>
  <si>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</si>
  <si>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</si>
  <si>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</si>
  <si>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</si>
  <si>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</si>
  <si>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</si>
  <si>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</si>
  <si>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</si>
  <si>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</si>
  <si>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</si>
  <si>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</si>
  <si>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</si>
  <si>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</si>
  <si>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</si>
  <si>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</si>
  <si>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</si>
  <si>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</si>
  <si>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</si>
  <si>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</si>
  <si>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</si>
  <si>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</si>
  <si>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</si>
  <si>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</si>
  <si>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</si>
  <si>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</si>
  <si>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</si>
  <si>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</si>
  <si>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</si>
  <si>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</si>
  <si>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</si>
  <si>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</si>
  <si>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</si>
  <si>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</si>
  <si>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</si>
  <si>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</si>
  <si>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</si>
  <si>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</si>
  <si>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</si>
  <si>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</si>
  <si>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</si>
  <si>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</si>
  <si>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</si>
  <si>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</si>
  <si>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</si>
  <si>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</si>
  <si>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</si>
  <si>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</si>
  <si>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</si>
  <si>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</si>
  <si>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</si>
  <si>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</si>
  <si>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</si>
  <si>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</si>
  <si>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</si>
  <si>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</si>
  <si>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</si>
  <si>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</si>
  <si>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</si>
  <si>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</si>
  <si>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</si>
  <si>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</si>
  <si>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</si>
  <si>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</si>
  <si>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</si>
  <si>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</si>
  <si>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</si>
  <si>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</si>
  <si>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</si>
  <si>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</si>
  <si>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</si>
  <si>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</si>
  <si>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</si>
  <si>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</si>
  <si>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</si>
  <si>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</si>
  <si>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</si>
  <si>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</si>
  <si>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</si>
  <si>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</si>
  <si>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</si>
  <si>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</si>
  <si>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</si>
  <si>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</si>
  <si>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</si>
  <si>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</si>
  <si>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</si>
  <si>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</si>
  <si>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</si>
  <si>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</si>
  <si>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</si>
  <si>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</si>
  <si>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</si>
  <si>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</si>
  <si>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</si>
  <si>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</si>
  <si>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</si>
  <si>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</si>
  <si>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</si>
  <si>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</si>
  <si>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</si>
  <si>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</si>
  <si>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</si>
  <si>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</si>
  <si>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</si>
  <si>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</si>
  <si>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</si>
  <si>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</si>
  <si>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</si>
  <si>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</si>
  <si>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</si>
  <si>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</si>
  <si>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</si>
  <si>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</si>
  <si>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</si>
  <si>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</si>
  <si>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</si>
  <si>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</si>
  <si>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</si>
  <si>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</si>
  <si>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</si>
  <si>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</si>
  <si>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</si>
  <si>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</si>
  <si>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</si>
  <si>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</si>
  <si>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</si>
  <si>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</si>
  <si>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</si>
  <si>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</si>
  <si>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</si>
  <si>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</si>
  <si>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</si>
  <si>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</si>
  <si>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</si>
  <si>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</si>
  <si>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</si>
  <si>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</si>
  <si>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</si>
  <si>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</si>
  <si>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</si>
  <si>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</si>
  <si>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</si>
  <si>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</si>
  <si>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</si>
  <si>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</si>
  <si>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</si>
  <si>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</si>
  <si>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</si>
  <si>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</si>
  <si>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</si>
  <si>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</si>
  <si>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</si>
  <si>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</si>
  <si>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</si>
  <si>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</si>
  <si>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</si>
  <si>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</si>
  <si>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</si>
  <si>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</si>
  <si>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</si>
  <si>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</si>
  <si>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</si>
  <si>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</si>
  <si>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</si>
  <si>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</si>
  <si>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</si>
  <si>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</si>
  <si>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</si>
  <si>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</si>
  <si>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</si>
  <si>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</si>
  <si>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</si>
  <si>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</si>
  <si>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</si>
  <si>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</si>
  <si>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</si>
  <si>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</si>
  <si>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</si>
  <si>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</si>
  <si>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</si>
  <si>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</si>
  <si>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</si>
  <si>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</si>
  <si>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</si>
  <si>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</si>
  <si>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</si>
  <si>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</si>
  <si>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</si>
  <si>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</si>
  <si>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</si>
  <si>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</si>
  <si>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</si>
  <si>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</si>
  <si>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</si>
  <si>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</si>
  <si>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</si>
  <si>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</si>
  <si>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</si>
  <si>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</si>
  <si>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</si>
  <si>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</si>
  <si>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</si>
  <si>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</si>
  <si>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</si>
  <si>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</si>
  <si>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</si>
  <si>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</si>
  <si>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</si>
  <si>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</si>
  <si>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</si>
  <si>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</si>
  <si>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</si>
  <si>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</si>
  <si>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</si>
  <si>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</si>
  <si>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</si>
  <si>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</si>
  <si>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</si>
  <si>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</si>
  <si>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</si>
  <si>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</si>
  <si>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</si>
  <si>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</si>
  <si>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</si>
  <si>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</si>
  <si>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</si>
  <si>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</si>
  <si>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</si>
  <si>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</si>
  <si>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</si>
  <si>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</si>
  <si>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</si>
  <si>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</si>
  <si>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</si>
  <si>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</si>
  <si>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</si>
  <si>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</si>
  <si>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</si>
  <si>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</si>
  <si>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</si>
  <si>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</si>
  <si>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</si>
  <si>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</si>
  <si>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</si>
  <si>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</si>
  <si>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</si>
  <si>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</si>
  <si>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</si>
  <si>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</si>
  <si>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</si>
  <si>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</si>
  <si>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</si>
  <si>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</si>
  <si>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</si>
  <si>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</si>
  <si>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</si>
  <si>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</si>
  <si>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</si>
  <si>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</si>
  <si>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</si>
  <si>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</si>
  <si>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</si>
  <si>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</si>
  <si>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</si>
  <si>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</si>
  <si>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</si>
  <si>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</si>
  <si>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</si>
  <si>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</si>
  <si>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</si>
  <si>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</si>
  <si>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</si>
  <si>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</si>
  <si>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</si>
  <si>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</si>
  <si>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</si>
  <si>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</si>
  <si>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</si>
  <si>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</si>
  <si>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</si>
  <si>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</si>
  <si>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</si>
  <si>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</si>
  <si>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</si>
  <si>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</si>
  <si>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</si>
  <si>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</si>
  <si>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</si>
  <si>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</si>
  <si>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</si>
  <si>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</si>
  <si>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</si>
  <si>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</si>
  <si>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</si>
  <si>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</si>
  <si>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</si>
  <si>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</si>
  <si>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</si>
  <si>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</si>
  <si>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</si>
  <si>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</si>
  <si>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</si>
  <si>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</si>
  <si>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</si>
  <si>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</si>
  <si>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</si>
  <si>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</si>
  <si>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</si>
  <si>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</si>
  <si>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</si>
  <si>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</si>
  <si>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</si>
  <si>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</si>
  <si>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</si>
  <si>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</si>
  <si>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</si>
  <si>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</si>
  <si>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</si>
  <si>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</si>
  <si>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</si>
  <si>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</si>
  <si>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</si>
  <si>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</si>
  <si>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</si>
  <si>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</si>
  <si>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</si>
  <si>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</si>
  <si>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</si>
  <si>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</si>
  <si>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</si>
  <si>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</si>
  <si>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</si>
  <si>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</si>
  <si>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</si>
  <si>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</si>
  <si>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</si>
  <si>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</si>
  <si>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</si>
  <si>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</si>
  <si>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</si>
  <si>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</si>
  <si>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</si>
  <si>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</si>
  <si>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</si>
  <si>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</si>
  <si>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</si>
  <si>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</si>
  <si>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</si>
  <si>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</si>
  <si>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</si>
  <si>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</si>
  <si>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</si>
  <si>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</si>
  <si>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</si>
  <si>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</si>
  <si>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</si>
  <si>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</si>
  <si>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</si>
  <si>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</si>
  <si>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</si>
  <si>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</si>
  <si>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</si>
  <si>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</si>
  <si>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</si>
  <si>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</si>
  <si>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</si>
  <si>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</si>
  <si>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</si>
  <si>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</si>
  <si>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</si>
  <si>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</si>
  <si>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</si>
  <si>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</si>
  <si>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</si>
  <si>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</si>
  <si>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</si>
  <si>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</si>
  <si>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</si>
  <si>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</si>
  <si>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</si>
  <si>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</si>
  <si>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</si>
  <si>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</si>
  <si>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</si>
  <si>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</si>
  <si>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</si>
  <si>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</si>
  <si>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</si>
  <si>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</si>
  <si>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</si>
  <si>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</si>
  <si>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</si>
  <si>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</si>
  <si>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</si>
  <si>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</si>
  <si>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</si>
  <si>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</si>
  <si>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</si>
  <si>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</si>
  <si>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</si>
  <si>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</si>
  <si>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</si>
  <si>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</si>
  <si>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</si>
  <si>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</si>
  <si>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</si>
  <si>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</si>
  <si>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</si>
  <si>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</si>
  <si>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</si>
  <si>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</si>
  <si>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</si>
  <si>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</si>
  <si>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</si>
  <si>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</si>
  <si>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</si>
  <si>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</si>
  <si>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</si>
  <si>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</si>
  <si>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</si>
  <si>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</si>
  <si>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</si>
  <si>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</si>
  <si>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</si>
  <si>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</si>
  <si>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</si>
  <si>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</si>
  <si>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</si>
  <si>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</si>
  <si>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</si>
  <si>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</si>
  <si>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</si>
  <si>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</si>
  <si>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</si>
  <si>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</si>
  <si>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</si>
  <si>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</si>
  <si>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</si>
  <si>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</si>
  <si>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</si>
  <si>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</si>
  <si>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</si>
  <si>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</si>
  <si>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</si>
  <si>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</si>
  <si>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</si>
  <si>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</si>
  <si>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</si>
  <si>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</si>
  <si>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</si>
  <si>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</si>
  <si>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</si>
  <si>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</si>
  <si>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</si>
  <si>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</si>
  <si>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</si>
  <si>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</si>
  <si>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</si>
  <si>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</si>
  <si>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</si>
  <si>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</si>
  <si>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</si>
  <si>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</si>
  <si>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</si>
  <si>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</si>
  <si>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</si>
  <si>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</si>
  <si>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</si>
  <si>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</si>
  <si>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</si>
  <si>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</si>
  <si>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</si>
  <si>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</si>
  <si>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</si>
  <si>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</si>
  <si>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</si>
  <si>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</si>
  <si>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</si>
  <si>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</si>
  <si>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</si>
  <si>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</si>
  <si>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</si>
  <si>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</si>
  <si>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</si>
  <si>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</si>
  <si>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</si>
  <si>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</si>
  <si>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</si>
  <si>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</si>
  <si>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</si>
  <si>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</si>
  <si>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</si>
  <si>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</si>
  <si>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</si>
  <si>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</si>
  <si>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</si>
  <si>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</si>
  <si>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</si>
  <si>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</si>
  <si>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</si>
  <si>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</si>
  <si>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</si>
  <si>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</si>
  <si>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</si>
  <si>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</si>
  <si>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</si>
  <si>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</si>
  <si>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</si>
  <si>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</si>
  <si>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</si>
  <si>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</si>
  <si>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</si>
  <si>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</si>
  <si>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</si>
  <si>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</si>
  <si>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</si>
  <si>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</si>
  <si>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</si>
  <si>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</si>
  <si>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</si>
  <si>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</si>
  <si>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</si>
  <si>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</si>
  <si>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</si>
  <si>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</si>
  <si>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</si>
  <si>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</si>
  <si>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</si>
  <si>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</si>
  <si>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</si>
  <si>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</si>
  <si>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</si>
  <si>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</si>
  <si>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</si>
  <si>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</si>
  <si>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</si>
  <si>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</si>
  <si>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</si>
  <si>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</si>
  <si>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</si>
  <si>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</si>
  <si>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</si>
  <si>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</si>
  <si>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</si>
  <si>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</si>
  <si>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</si>
  <si>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</si>
  <si>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</si>
  <si>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</si>
  <si>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</si>
  <si>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</si>
  <si>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</si>
  <si>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</si>
  <si>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</si>
  <si>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</si>
  <si>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</si>
  <si>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</si>
  <si>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</si>
  <si>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</si>
  <si>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</si>
  <si>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</si>
  <si>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</si>
  <si>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</si>
  <si>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</si>
  <si>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</si>
  <si>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</si>
  <si>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</si>
  <si>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</si>
  <si>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</si>
  <si>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</si>
  <si>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</si>
  <si>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</si>
  <si>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</si>
  <si>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</si>
  <si>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</si>
  <si>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</si>
  <si>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</si>
  <si>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</si>
  <si>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</si>
  <si>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</si>
  <si>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</si>
  <si>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</si>
  <si>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</si>
  <si>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</si>
  <si>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</si>
  <si>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</si>
  <si>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</si>
  <si>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</si>
  <si>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</si>
  <si>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</si>
  <si>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</si>
  <si>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</si>
  <si>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</si>
  <si>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</si>
  <si>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</si>
  <si>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</si>
  <si>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</si>
  <si>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</si>
  <si>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</si>
  <si>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</si>
  <si>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</si>
  <si>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</si>
  <si>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</si>
  <si>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</si>
  <si>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</si>
  <si>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</si>
  <si>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</si>
  <si>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</si>
  <si>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</si>
  <si>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</si>
  <si>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</si>
  <si>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</si>
  <si>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</si>
  <si>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</si>
  <si>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</si>
  <si>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</si>
  <si>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</si>
  <si>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</si>
  <si>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</si>
  <si>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</si>
  <si>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</si>
  <si>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</si>
  <si>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</si>
  <si>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</si>
  <si>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</si>
  <si>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</si>
  <si>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</si>
  <si>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</si>
  <si>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</si>
  <si>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</si>
  <si>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</si>
  <si>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</si>
  <si>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</si>
  <si>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</si>
  <si>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</si>
  <si>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</si>
  <si>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</si>
  <si>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</si>
  <si>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</si>
  <si>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</si>
  <si>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</si>
  <si>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</si>
  <si>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</si>
  <si>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</si>
  <si>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</si>
  <si>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</si>
  <si>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</si>
  <si>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</si>
  <si>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</si>
  <si>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</si>
  <si>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</si>
  <si>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</si>
  <si>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</si>
  <si>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</si>
  <si>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</si>
  <si>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</si>
  <si>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</si>
  <si>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</si>
  <si>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</si>
  <si>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</si>
  <si>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</si>
  <si>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</si>
  <si>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</si>
  <si>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</si>
  <si>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</si>
  <si>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</si>
  <si>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</si>
  <si>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</si>
  <si>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</si>
  <si>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</si>
  <si>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</si>
  <si>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</si>
  <si>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</si>
  <si>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</si>
  <si>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</si>
  <si>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</si>
  <si>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</si>
  <si>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</si>
  <si>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</si>
  <si>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</si>
  <si>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</si>
  <si>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</si>
  <si>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</si>
  <si>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</si>
  <si>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</si>
  <si>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</si>
  <si>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</si>
  <si>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</si>
  <si>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</si>
  <si>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</si>
  <si>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</si>
  <si>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</si>
  <si>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</si>
  <si>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</si>
  <si>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</si>
  <si>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</si>
  <si>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</si>
  <si>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</si>
  <si>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</si>
  <si>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</si>
  <si>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</si>
  <si>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</si>
  <si>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</si>
  <si>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</si>
  <si>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</si>
  <si>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</si>
  <si>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</si>
  <si>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</si>
  <si>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</si>
  <si>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</si>
  <si>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</si>
  <si>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</si>
  <si>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</si>
  <si>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</si>
  <si>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</si>
  <si>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</si>
  <si>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</si>
  <si>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</si>
  <si>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</si>
  <si>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</si>
  <si>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</si>
  <si>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</si>
  <si>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</si>
  <si>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</si>
  <si>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</si>
  <si>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</si>
  <si>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</si>
  <si>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</si>
  <si>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</si>
  <si>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</si>
  <si>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</si>
  <si>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</si>
  <si>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</si>
  <si>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</si>
  <si>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</si>
  <si>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</si>
  <si>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</si>
  <si>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</si>
  <si>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</si>
  <si>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</si>
  <si>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</si>
  <si>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</si>
  <si>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</si>
  <si>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</si>
  <si>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</si>
  <si>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</si>
  <si>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</si>
  <si>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</si>
  <si>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</si>
  <si>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</si>
  <si>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</si>
  <si>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</si>
  <si>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</si>
  <si>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</si>
  <si>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</si>
  <si>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</si>
  <si>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</si>
  <si>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</si>
  <si>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</si>
  <si>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</si>
  <si>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</si>
  <si>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</si>
  <si>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</si>
  <si>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</si>
  <si>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</si>
  <si>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</si>
  <si>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</si>
  <si>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</si>
  <si>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</si>
  <si>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</si>
  <si>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</si>
  <si>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</si>
  <si>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</si>
  <si>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</si>
  <si>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</si>
  <si>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</si>
  <si>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</si>
  <si>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</si>
  <si>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</si>
  <si>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</si>
  <si>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</si>
  <si>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</si>
  <si>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</si>
  <si>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</si>
  <si>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</si>
  <si>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</si>
  <si>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</si>
  <si>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</si>
  <si>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</si>
  <si>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</si>
  <si>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</si>
  <si>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</si>
  <si>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</si>
  <si>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</si>
  <si>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</si>
  <si>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</si>
  <si>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</si>
  <si>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</si>
  <si>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</si>
  <si>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</si>
  <si>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</si>
  <si>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</si>
  <si>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</si>
  <si>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</si>
  <si>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</si>
  <si>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</si>
  <si>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</si>
  <si>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</si>
  <si>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</si>
  <si>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</si>
  <si>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</si>
  <si>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</si>
  <si>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</si>
  <si>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</si>
  <si>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</si>
  <si>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</si>
  <si>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</si>
  <si>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</si>
  <si>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</si>
  <si>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</si>
  <si>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</si>
  <si>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</si>
  <si>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</si>
  <si>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</si>
  <si>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</si>
  <si>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</si>
  <si>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</si>
  <si>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</si>
  <si>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</si>
  <si>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</si>
  <si>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</si>
  <si>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</si>
  <si>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</si>
  <si>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</si>
  <si>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</si>
  <si>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</si>
  <si>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</si>
  <si>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</si>
  <si>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</si>
  <si>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</si>
  <si>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</si>
  <si>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</si>
  <si>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</si>
  <si>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</si>
  <si>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</si>
  <si>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</si>
  <si>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</si>
  <si>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</si>
  <si>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</si>
  <si>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</si>
  <si>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</si>
  <si>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</si>
  <si>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</si>
  <si>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</si>
  <si>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</si>
  <si>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</si>
  <si>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</si>
  <si>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</si>
  <si>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</si>
  <si>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</si>
  <si>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</si>
  <si>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</si>
  <si>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</si>
  <si>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</si>
  <si>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</si>
  <si>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</si>
  <si>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</si>
  <si>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</si>
  <si>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</si>
  <si>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</si>
  <si>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</si>
  <si>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</si>
  <si>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</si>
  <si>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</si>
  <si>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</si>
  <si>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</si>
  <si>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</si>
  <si>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</si>
  <si>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</si>
  <si>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</si>
  <si>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</si>
  <si>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</si>
  <si>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</si>
  <si>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</si>
  <si>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</si>
  <si>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</si>
  <si>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</si>
  <si>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</si>
  <si>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</si>
  <si>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</si>
  <si>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</si>
  <si>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</si>
  <si>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</si>
  <si>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</si>
  <si>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</si>
  <si>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</si>
  <si>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</si>
  <si>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</si>
  <si>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</si>
  <si>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</si>
  <si>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</si>
  <si>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</si>
  <si>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</si>
  <si>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</si>
  <si>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</si>
  <si>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</si>
  <si>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</si>
  <si>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</si>
  <si>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</si>
  <si>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</si>
  <si>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</si>
  <si>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</si>
  <si>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</si>
  <si>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</si>
  <si>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</si>
  <si>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</si>
  <si>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</si>
  <si>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</si>
  <si>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</si>
  <si>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</si>
  <si>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</si>
  <si>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</si>
  <si>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</si>
  <si>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</si>
  <si>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</si>
  <si>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</si>
  <si>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</si>
  <si>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</si>
  <si>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</si>
  <si>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</si>
  <si>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</si>
  <si>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</si>
  <si>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</si>
  <si>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</si>
  <si>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</si>
  <si>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</si>
  <si>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</si>
  <si>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</si>
  <si>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</si>
  <si>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</si>
  <si>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</si>
  <si>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</si>
  <si>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</si>
  <si>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</si>
  <si>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</si>
  <si>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</si>
  <si>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</si>
  <si>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</si>
  <si>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</si>
  <si>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</si>
  <si>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</si>
  <si>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</si>
  <si>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</si>
  <si>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</si>
  <si>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</si>
  <si>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</si>
  <si>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</si>
  <si>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</si>
  <si>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</si>
  <si>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</si>
  <si>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</si>
  <si>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</si>
  <si>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</si>
  <si>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</si>
  <si>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</si>
  <si>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</si>
  <si>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</si>
  <si>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</si>
  <si>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</si>
  <si>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</si>
  <si>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</si>
  <si>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</si>
  <si>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</si>
  <si>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</si>
  <si>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</si>
  <si>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</si>
  <si>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</si>
  <si>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</si>
  <si>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</si>
  <si>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</si>
  <si>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</si>
  <si>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</si>
  <si>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</si>
  <si>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</si>
  <si>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</si>
  <si>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</si>
  <si>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</si>
  <si>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</si>
  <si>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</si>
  <si>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</si>
  <si>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</si>
  <si>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</si>
  <si>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</si>
  <si>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</si>
  <si>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</si>
  <si>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</si>
  <si>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</si>
  <si>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</si>
  <si>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</si>
  <si>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</si>
  <si>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</si>
  <si>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</si>
  <si>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</si>
  <si>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</si>
  <si>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</si>
  <si>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</si>
  <si>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</si>
  <si>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</si>
  <si>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</si>
  <si>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</si>
  <si>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</si>
  <si>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</si>
  <si>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</si>
  <si>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</si>
  <si>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</si>
  <si>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</si>
  <si>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</si>
  <si>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</si>
  <si>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</si>
  <si>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</si>
  <si>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</si>
  <si>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</si>
  <si>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</si>
  <si>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</si>
  <si>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</si>
  <si>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</si>
  <si>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</si>
  <si>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</si>
  <si>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</si>
  <si>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</si>
  <si>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</si>
  <si>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</si>
  <si>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</si>
  <si>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</si>
  <si>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</si>
  <si>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</si>
  <si>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</si>
  <si>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</si>
  <si>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</si>
  <si>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</si>
  <si>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</si>
  <si>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</si>
  <si>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</si>
  <si>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</si>
  <si>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</si>
  <si>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</si>
  <si>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</si>
  <si>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</si>
  <si>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</si>
  <si>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</si>
  <si>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</si>
  <si>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</si>
  <si>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</si>
  <si>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</si>
  <si>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</si>
  <si>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</si>
  <si>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</si>
  <si>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</si>
  <si>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</si>
  <si>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</si>
  <si>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</si>
  <si>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</si>
  <si>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</si>
  <si>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</si>
  <si>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</si>
  <si>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</si>
  <si>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</si>
  <si>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</si>
  <si>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</si>
  <si>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</si>
  <si>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</si>
  <si>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</si>
  <si>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</si>
  <si>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</si>
  <si>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</si>
  <si>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</si>
  <si>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</si>
  <si>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</si>
  <si>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</si>
  <si>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</si>
  <si>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</si>
  <si>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</si>
  <si>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</si>
  <si>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</si>
  <si>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</si>
  <si>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</si>
  <si>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</si>
  <si>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</si>
  <si>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</si>
  <si>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</si>
  <si>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</si>
  <si>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</si>
  <si>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</si>
  <si>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</si>
  <si>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</si>
  <si>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</si>
  <si>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</si>
  <si>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</si>
  <si>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</si>
  <si>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</si>
  <si>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</si>
  <si>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</si>
  <si>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</si>
  <si>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</si>
  <si>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</si>
  <si>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</si>
  <si>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</si>
  <si>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</si>
  <si>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</si>
  <si>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</si>
  <si>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</si>
  <si>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</si>
  <si>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</si>
  <si>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</si>
  <si>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</si>
  <si>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</si>
  <si>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</si>
  <si>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</si>
  <si>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</si>
  <si>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</si>
  <si>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</si>
  <si>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</si>
  <si>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</si>
  <si>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</si>
  <si>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</si>
  <si>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</si>
  <si>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</si>
  <si>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</si>
  <si>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</si>
  <si>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</si>
  <si>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</si>
  <si>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</si>
  <si>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</si>
  <si>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</si>
  <si>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</si>
  <si>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</si>
  <si>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</si>
  <si>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</si>
  <si>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</si>
  <si>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</si>
  <si>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</si>
  <si>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</si>
  <si>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</si>
  <si>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</si>
  <si>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</si>
  <si>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</si>
  <si>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</si>
  <si>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</si>
  <si>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</si>
  <si>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</si>
  <si>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</si>
  <si>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</si>
  <si>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</si>
  <si>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</si>
  <si>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</si>
  <si>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</si>
  <si>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</si>
  <si>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</si>
  <si>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</si>
  <si>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</si>
  <si>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</si>
  <si>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</si>
  <si>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</si>
  <si>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</si>
  <si>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</si>
  <si>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</si>
  <si>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</si>
  <si>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</si>
  <si>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</si>
  <si>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</si>
  <si>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</si>
  <si>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</si>
  <si>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</si>
  <si>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</si>
  <si>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</si>
  <si>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</si>
  <si>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</si>
  <si>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</si>
  <si>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</si>
  <si>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</si>
  <si>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</si>
  <si>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</si>
  <si>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</si>
  <si>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</si>
  <si>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</si>
  <si>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</si>
  <si>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</si>
  <si>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</si>
  <si>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</si>
  <si>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</si>
  <si>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</si>
  <si>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</si>
  <si>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</si>
  <si>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</si>
  <si>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</si>
  <si>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</si>
  <si>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</si>
  <si>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</si>
  <si>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</si>
  <si>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</si>
  <si>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</si>
  <si>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</si>
  <si>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</si>
  <si>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</si>
  <si>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</si>
  <si>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</si>
  <si>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</si>
  <si>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</si>
  <si>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</si>
  <si>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</si>
  <si>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</si>
  <si>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</si>
  <si>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</si>
  <si>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</si>
  <si>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</si>
  <si>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</si>
  <si>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</si>
  <si>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</si>
  <si>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</si>
  <si>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</si>
  <si>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</si>
  <si>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</si>
  <si>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</si>
  <si>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</si>
  <si>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</si>
  <si>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</si>
  <si>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</si>
  <si>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</si>
  <si>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</si>
  <si>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</si>
  <si>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</si>
  <si>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</si>
  <si>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</si>
  <si>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</si>
  <si>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</si>
  <si>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</si>
  <si>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</si>
  <si>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</si>
  <si>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</si>
  <si>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</si>
  <si>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</si>
  <si>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</si>
  <si>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</si>
  <si>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</si>
  <si>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</si>
  <si>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</si>
  <si>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</si>
  <si>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</si>
  <si>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</si>
  <si>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</si>
  <si>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</si>
  <si>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</si>
  <si>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</si>
  <si>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</si>
  <si>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</si>
  <si>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</si>
  <si>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</si>
  <si>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</si>
  <si>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</si>
  <si>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</si>
  <si>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</si>
  <si>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</si>
  <si>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</si>
  <si>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</si>
  <si>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</si>
  <si>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</si>
  <si>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</si>
  <si>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</si>
  <si>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</si>
  <si>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</si>
  <si>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</si>
  <si>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</si>
  <si>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</si>
  <si>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</si>
  <si>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</si>
  <si>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</si>
  <si>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</si>
  <si>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</si>
  <si>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</si>
  <si>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</si>
  <si>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</si>
  <si>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</si>
  <si>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</si>
  <si>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</si>
  <si>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</si>
  <si>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</si>
  <si>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</si>
  <si>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</si>
  <si>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</si>
  <si>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</si>
  <si>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</si>
  <si>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</si>
  <si>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</si>
  <si>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</si>
  <si>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</si>
  <si>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</si>
  <si>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</si>
  <si>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</si>
  <si>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</si>
  <si>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</si>
  <si>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</si>
  <si>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</si>
  <si>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</si>
  <si>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</si>
  <si>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</si>
  <si>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</si>
  <si>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</si>
  <si>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</si>
  <si>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</si>
  <si>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</si>
  <si>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</si>
  <si>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</si>
  <si>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</si>
  <si>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</si>
  <si>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</si>
  <si>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</si>
  <si>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</si>
  <si>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</si>
  <si>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</si>
  <si>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</si>
  <si>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</si>
  <si>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</si>
  <si>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</si>
  <si>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</si>
  <si>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</si>
  <si>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</si>
  <si>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</si>
  <si>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</si>
  <si>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</si>
  <si>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</si>
  <si>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</si>
  <si>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</si>
  <si>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</si>
  <si>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</si>
  <si>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</si>
  <si>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</si>
  <si>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</si>
  <si>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</si>
  <si>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</si>
  <si>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</si>
  <si>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</si>
  <si>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</si>
  <si>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</si>
  <si>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</si>
  <si>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</si>
  <si>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</si>
  <si>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</si>
  <si>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</si>
  <si>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</si>
  <si>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</si>
  <si>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</si>
  <si>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</si>
  <si>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</si>
  <si>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</si>
  <si>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</si>
  <si>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</si>
  <si>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</si>
  <si>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</si>
  <si>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</si>
  <si>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</si>
  <si>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</si>
  <si>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</si>
  <si>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</si>
  <si>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</si>
  <si>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</si>
  <si>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</si>
  <si>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</si>
  <si>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</si>
  <si>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</si>
  <si>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</si>
  <si>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</si>
  <si>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</si>
  <si>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</si>
  <si>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</si>
  <si>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</si>
  <si>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</si>
  <si>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</si>
  <si>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</si>
  <si>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</si>
  <si>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</si>
  <si>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</si>
  <si>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</si>
  <si>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</si>
  <si>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</si>
  <si>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</si>
  <si>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</si>
  <si>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</si>
  <si>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</si>
  <si>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</si>
  <si>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</si>
  <si>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</si>
  <si>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</si>
  <si>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</si>
  <si>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</si>
  <si>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</si>
  <si>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</si>
  <si>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</si>
  <si>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</si>
  <si>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</si>
  <si>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</si>
  <si>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</si>
  <si>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</si>
  <si>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</si>
  <si>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</si>
  <si>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</si>
  <si>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</si>
  <si>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</si>
  <si>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</si>
  <si>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</si>
  <si>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</si>
  <si>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</si>
  <si>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</si>
  <si>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</si>
  <si>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</si>
  <si>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</si>
  <si>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</si>
  <si>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</si>
  <si>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</si>
  <si>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</si>
  <si>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</si>
  <si>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</si>
  <si>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</si>
  <si>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</si>
  <si>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</si>
  <si>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</si>
  <si>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</si>
  <si>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</si>
  <si>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</si>
  <si>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</si>
  <si>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</si>
  <si>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</si>
  <si>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</si>
  <si>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</si>
  <si>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</si>
  <si>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</si>
  <si>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</si>
  <si>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</si>
  <si>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</si>
  <si>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</si>
  <si>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</si>
  <si>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</si>
  <si>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</si>
  <si>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</si>
  <si>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</si>
  <si>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</si>
  <si>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</si>
  <si>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</si>
  <si>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</si>
  <si>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</si>
  <si>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</si>
  <si>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</si>
  <si>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</si>
  <si>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</si>
  <si>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</si>
  <si>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</si>
  <si>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</si>
  <si>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</si>
  <si>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</si>
  <si>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</si>
  <si>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</si>
  <si>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</si>
  <si>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</si>
  <si>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</si>
  <si>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</si>
  <si>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</si>
  <si>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</si>
  <si>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</si>
  <si>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</si>
  <si>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</si>
  <si>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</si>
  <si>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</si>
  <si>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</si>
  <si>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</si>
  <si>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</si>
  <si>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</si>
  <si>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</si>
  <si>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</si>
  <si>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</si>
  <si>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</si>
  <si>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</si>
  <si>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</si>
  <si>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</si>
  <si>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</si>
  <si>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</si>
  <si>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</si>
  <si>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</si>
  <si>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</si>
  <si>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</si>
  <si>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</si>
  <si>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</si>
  <si>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</si>
  <si>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</si>
  <si>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</si>
  <si>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</si>
  <si>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</si>
  <si>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</si>
  <si>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</si>
  <si>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</si>
  <si>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</si>
  <si>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</si>
  <si>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</si>
  <si>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</si>
  <si>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</si>
  <si>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</si>
  <si>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</si>
  <si>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</si>
  <si>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</si>
  <si>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</si>
  <si>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</si>
  <si>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</si>
  <si>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</si>
  <si>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</si>
  <si>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</si>
  <si>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</si>
  <si>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</si>
  <si>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</si>
  <si>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</si>
  <si>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</si>
  <si>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</si>
  <si>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</si>
  <si>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</si>
  <si>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</si>
  <si>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</si>
  <si>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</si>
  <si>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</si>
  <si>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</si>
  <si>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</si>
  <si>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</si>
  <si>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</si>
  <si>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</si>
  <si>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</si>
  <si>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</si>
  <si>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</si>
  <si>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</si>
  <si>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</si>
  <si>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</si>
  <si>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</si>
  <si>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</si>
  <si>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</si>
  <si>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</si>
  <si>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</si>
  <si>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</si>
  <si>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</si>
  <si>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</si>
  <si>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</si>
  <si>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</si>
  <si>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</si>
  <si>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</si>
  <si>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</si>
  <si>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</si>
  <si>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</si>
  <si>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</si>
  <si>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</si>
  <si>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</si>
  <si>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</si>
  <si>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</si>
  <si>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</si>
  <si>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</si>
  <si>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</si>
  <si>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</si>
  <si>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</si>
  <si>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</si>
  <si>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</si>
  <si>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</si>
  <si>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</si>
  <si>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</si>
  <si>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</si>
  <si>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</si>
  <si>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</si>
  <si>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</si>
  <si>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</si>
  <si>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</si>
  <si>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</si>
  <si>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</si>
  <si>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</si>
  <si>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</si>
  <si>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</si>
  <si>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</si>
  <si>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</si>
  <si>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</si>
  <si>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</si>
  <si>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</si>
  <si>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</si>
  <si>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</si>
  <si>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</si>
  <si>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</si>
  <si>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</si>
  <si>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</si>
  <si>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</si>
  <si>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</si>
  <si>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</si>
  <si>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</si>
  <si>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</si>
  <si>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</si>
  <si>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</si>
  <si>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</si>
  <si>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</si>
  <si>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</si>
  <si>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</si>
  <si>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</si>
  <si>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</si>
  <si>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</si>
  <si>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</si>
  <si>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</si>
  <si>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</si>
  <si>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</si>
  <si>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</si>
  <si>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</si>
  <si>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</si>
  <si>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</si>
  <si>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</si>
  <si>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</si>
  <si>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</si>
  <si>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</si>
  <si>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</si>
  <si>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</si>
  <si>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</si>
  <si>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</si>
  <si>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</si>
  <si>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</si>
  <si>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</si>
  <si>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</si>
  <si>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</si>
  <si>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</si>
  <si>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</si>
  <si>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</si>
  <si>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</si>
  <si>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</si>
  <si>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</si>
  <si>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</si>
  <si>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</si>
  <si>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</si>
  <si>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</si>
  <si>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</si>
  <si>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</si>
  <si>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</si>
  <si>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</si>
  <si>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</si>
  <si>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</si>
  <si>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</si>
  <si>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</si>
  <si>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</si>
  <si>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</si>
  <si>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</si>
  <si>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</si>
  <si>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</si>
  <si>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</si>
  <si>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</si>
  <si>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</si>
  <si>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</si>
  <si>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</si>
  <si>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</si>
  <si>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</si>
  <si>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</si>
  <si>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</si>
  <si>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</si>
  <si>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</si>
  <si>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</si>
  <si>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</si>
  <si>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</si>
  <si>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</si>
  <si>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</si>
  <si>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</si>
  <si>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</si>
  <si>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</si>
  <si>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</si>
  <si>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</si>
  <si>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</si>
  <si>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</si>
  <si>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</si>
  <si>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</si>
  <si>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</si>
  <si>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</si>
  <si>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</si>
  <si>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</si>
  <si>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</si>
  <si>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</si>
  <si>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</si>
  <si>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</si>
  <si>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</si>
  <si>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</si>
  <si>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</si>
  <si>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</si>
  <si>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</si>
  <si>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</si>
  <si>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</si>
  <si>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</si>
  <si>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</si>
  <si>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</si>
  <si>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</si>
  <si>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</si>
  <si>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</si>
  <si>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</si>
  <si>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</si>
  <si>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</si>
  <si>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</si>
  <si>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</si>
  <si>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</si>
  <si>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</si>
  <si>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</si>
  <si>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</si>
  <si>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</si>
  <si>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</si>
  <si>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</si>
  <si>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</si>
  <si>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</si>
  <si>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</si>
  <si>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</si>
  <si>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</si>
  <si>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</si>
  <si>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</si>
  <si>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</si>
  <si>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</si>
  <si>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</si>
  <si>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</si>
  <si>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</si>
  <si>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</si>
  <si>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</si>
  <si>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</si>
  <si>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</si>
  <si>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</si>
  <si>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</si>
  <si>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</si>
  <si>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</si>
  <si>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</si>
  <si>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</si>
  <si>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</si>
  <si>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</si>
  <si>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</si>
  <si>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</si>
  <si>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</si>
  <si>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</si>
  <si>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</si>
  <si>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</si>
  <si>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</si>
  <si>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</si>
  <si>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</si>
  <si>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</si>
  <si>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</si>
  <si>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</si>
  <si>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</si>
  <si>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</si>
  <si>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</si>
  <si>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</si>
  <si>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</si>
  <si>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</si>
  <si>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</si>
  <si>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</si>
  <si>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</si>
  <si>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</si>
  <si>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</si>
  <si>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</si>
  <si>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</si>
  <si>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</si>
  <si>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</si>
  <si>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</si>
  <si>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</si>
  <si>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</si>
  <si>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</si>
  <si>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</si>
  <si>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</si>
  <si>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</si>
  <si>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</si>
  <si>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</si>
  <si>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</si>
  <si>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</si>
  <si>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</si>
  <si>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</si>
  <si>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</si>
  <si>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</si>
  <si>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</si>
  <si>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</si>
  <si>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</si>
  <si>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</si>
  <si>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</si>
  <si>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</si>
  <si>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</si>
  <si>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</si>
  <si>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</si>
  <si>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</si>
  <si>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</si>
  <si>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</si>
  <si>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</si>
  <si>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</si>
  <si>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</si>
  <si>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</si>
  <si>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</si>
  <si>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</si>
  <si>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</si>
  <si>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</si>
  <si>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</si>
  <si>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</si>
  <si>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</si>
  <si>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</si>
  <si>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</si>
  <si>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</si>
  <si>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</si>
  <si>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</si>
  <si>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</si>
  <si>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</si>
  <si>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</si>
  <si>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</si>
  <si>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</si>
  <si>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</si>
  <si>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</si>
  <si>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</si>
  <si>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</si>
  <si>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</si>
  <si>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</si>
  <si>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</si>
  <si>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</si>
  <si>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</si>
  <si>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</si>
  <si>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</si>
  <si>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</si>
  <si>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</si>
  <si>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</si>
  <si>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</si>
  <si>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</si>
  <si>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</si>
  <si>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</si>
  <si>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</si>
  <si>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</si>
  <si>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</si>
  <si>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</si>
  <si>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</si>
  <si>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</si>
  <si>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</si>
  <si>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</si>
  <si>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</si>
  <si>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</si>
  <si>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</si>
  <si>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</si>
  <si>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</si>
  <si>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</si>
  <si>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</si>
  <si>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</si>
  <si>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</si>
  <si>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</si>
  <si>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</si>
  <si>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</si>
  <si>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</si>
  <si>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</si>
  <si>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</si>
  <si>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</si>
  <si>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</si>
  <si>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</si>
  <si>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</si>
  <si>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</si>
  <si>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</si>
  <si>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</si>
  <si>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</si>
  <si>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</si>
  <si>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</si>
  <si>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</si>
  <si>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</si>
  <si>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</si>
  <si>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</si>
  <si>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</si>
  <si>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</si>
  <si>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</si>
  <si>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</si>
  <si>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</si>
  <si>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</si>
  <si>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</si>
  <si>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</si>
  <si>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</si>
  <si>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</si>
  <si>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</si>
  <si>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</si>
  <si>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</si>
  <si>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</si>
  <si>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</si>
  <si>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</si>
  <si>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</si>
  <si>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</si>
  <si>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</si>
  <si>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</si>
  <si>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</si>
  <si>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</si>
  <si>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</si>
  <si>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</si>
  <si>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</si>
  <si>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</si>
  <si>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</si>
  <si>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</si>
  <si>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</si>
  <si>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</si>
  <si>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</si>
  <si>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</si>
  <si>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</si>
  <si>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</si>
  <si>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</si>
  <si>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</si>
  <si>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</si>
  <si>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</si>
  <si>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</si>
  <si>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</si>
  <si>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</si>
  <si>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</si>
  <si>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</si>
  <si>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</si>
  <si>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</si>
  <si>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</si>
  <si>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</si>
  <si>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</si>
  <si>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</si>
  <si>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</si>
  <si>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</si>
  <si>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</si>
  <si>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</si>
  <si>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</si>
  <si>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</si>
  <si>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</si>
  <si>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</si>
  <si>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</si>
  <si>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</si>
  <si>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</si>
  <si>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</si>
  <si>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</si>
  <si>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</si>
  <si>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</si>
  <si>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</si>
  <si>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</si>
  <si>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</si>
  <si>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</si>
  <si>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</si>
  <si>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</si>
  <si>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</si>
  <si>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</si>
  <si>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</si>
  <si>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</si>
  <si>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</si>
  <si>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</si>
  <si>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</si>
  <si>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</si>
  <si>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</si>
  <si>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</si>
  <si>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</si>
  <si>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</si>
  <si>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</si>
  <si>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</si>
  <si>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</si>
  <si>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</si>
  <si>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</si>
  <si>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</si>
  <si>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</si>
  <si>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</si>
  <si>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</si>
  <si>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</si>
  <si>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</si>
  <si>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</si>
  <si>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</si>
  <si>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</si>
  <si>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</si>
  <si>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</si>
  <si>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</si>
  <si>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</si>
  <si>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</si>
  <si>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</si>
  <si>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</si>
  <si>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</si>
  <si>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</si>
  <si>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</si>
  <si>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</si>
  <si>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</si>
  <si>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</si>
  <si>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</si>
  <si>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</si>
  <si>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</si>
  <si>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</si>
  <si>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</si>
  <si>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</si>
  <si>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</si>
  <si>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</si>
  <si>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</si>
  <si>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</si>
  <si>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</si>
  <si>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</si>
  <si>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</si>
  <si>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</si>
  <si>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</si>
  <si>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</si>
  <si>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</si>
  <si>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</si>
  <si>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</si>
  <si>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</si>
  <si>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</si>
  <si>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</si>
  <si>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</si>
  <si>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</si>
  <si>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</si>
  <si>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</si>
  <si>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</si>
  <si>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</si>
  <si>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</si>
  <si>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</si>
  <si>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</si>
  <si>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</si>
  <si>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</si>
  <si>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</si>
  <si>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</si>
  <si>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</si>
  <si>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</si>
  <si>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</si>
  <si>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</si>
  <si>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</si>
  <si>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</si>
  <si>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</si>
  <si>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</si>
  <si>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</si>
  <si>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</si>
  <si>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</si>
  <si>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</si>
  <si>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</si>
  <si>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</si>
  <si>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</si>
  <si>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</si>
  <si>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</si>
  <si>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</si>
  <si>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</si>
  <si>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</si>
  <si>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</si>
  <si>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</si>
  <si>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</si>
  <si>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</si>
  <si>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</si>
  <si>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</si>
  <si>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</si>
  <si>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</si>
  <si>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</si>
  <si>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</si>
  <si>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</si>
  <si>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</si>
  <si>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</si>
  <si>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</si>
  <si>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</si>
  <si>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</si>
  <si>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</si>
  <si>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</si>
  <si>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</si>
  <si>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</si>
  <si>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</si>
  <si>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</si>
  <si>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</si>
  <si>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</si>
  <si>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</si>
  <si>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</si>
  <si>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</si>
  <si>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</si>
  <si>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</si>
  <si>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</si>
  <si>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</si>
  <si>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</si>
  <si>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</si>
  <si>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</si>
  <si>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</si>
  <si>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</si>
  <si>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</si>
  <si>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</si>
  <si>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</si>
  <si>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</si>
  <si>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</si>
  <si>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</si>
  <si>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</si>
  <si>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</si>
  <si>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</si>
  <si>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</si>
  <si>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</si>
  <si>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</si>
  <si>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</si>
  <si>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</si>
  <si>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</si>
  <si>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</si>
  <si>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</si>
  <si>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</si>
  <si>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</si>
  <si>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</si>
  <si>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</si>
  <si>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</si>
  <si>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</si>
  <si>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</si>
  <si>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</si>
  <si>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</si>
  <si>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</si>
  <si>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</si>
  <si>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</si>
  <si>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</si>
  <si>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</si>
  <si>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</si>
  <si>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</si>
  <si>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</si>
  <si>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</si>
  <si>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</si>
  <si>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</si>
  <si>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</si>
  <si>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</si>
  <si>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</si>
  <si>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</si>
  <si>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</si>
  <si>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</si>
  <si>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</si>
  <si>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</si>
  <si>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</si>
  <si>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</si>
  <si>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</si>
  <si>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</si>
  <si>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</si>
  <si>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</si>
  <si>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</si>
  <si>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</si>
  <si>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</si>
  <si>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</si>
  <si>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</si>
  <si>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</si>
  <si>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</si>
  <si>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</si>
  <si>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</si>
  <si>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</si>
  <si>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</si>
  <si>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</si>
  <si>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</si>
  <si>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</si>
  <si>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</si>
  <si>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</si>
  <si>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</si>
  <si>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</si>
  <si>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</si>
  <si>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</si>
  <si>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</si>
  <si>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</si>
  <si>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</si>
  <si>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</si>
  <si>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</si>
  <si>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</si>
  <si>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</si>
  <si>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</si>
  <si>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</si>
  <si>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</si>
  <si>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</si>
  <si>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</si>
  <si>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</si>
  <si>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</si>
  <si>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</si>
  <si>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</si>
  <si>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</si>
  <si>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</si>
  <si>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</si>
  <si>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</si>
  <si>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</si>
  <si>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</si>
  <si>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</si>
  <si>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</si>
  <si>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</si>
  <si>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</si>
  <si>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</si>
  <si>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</si>
  <si>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</si>
  <si>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</si>
  <si>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</si>
  <si>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</si>
  <si>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</si>
  <si>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</si>
  <si>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</si>
  <si>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</si>
  <si>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</si>
  <si>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</si>
  <si>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</si>
  <si>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</si>
  <si>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</si>
  <si>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</si>
  <si>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</si>
  <si>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</si>
  <si>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</si>
  <si>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</si>
  <si>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</si>
  <si>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</si>
  <si>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</si>
  <si>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</si>
  <si>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</si>
  <si>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</si>
  <si>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</si>
  <si>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</si>
  <si>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</si>
  <si>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</si>
  <si>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</si>
  <si>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</si>
  <si>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</si>
  <si>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</si>
  <si>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</si>
  <si>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</si>
  <si>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</si>
  <si>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</si>
  <si>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</si>
  <si>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</si>
  <si>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</si>
  <si>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</si>
  <si>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</si>
  <si>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</si>
  <si>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</si>
  <si>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</si>
  <si>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</si>
  <si>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</si>
  <si>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</si>
  <si>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</si>
  <si>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</si>
  <si>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</si>
  <si>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</si>
  <si>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</si>
  <si>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</si>
  <si>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</si>
  <si>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</si>
  <si>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</si>
  <si>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</si>
  <si>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</si>
  <si>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</si>
  <si>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</si>
  <si>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</si>
  <si>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</si>
  <si>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</si>
  <si>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</si>
  <si>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</si>
  <si>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</si>
  <si>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</si>
  <si>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</si>
  <si>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</si>
  <si>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</si>
  <si>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</si>
  <si>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</si>
  <si>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</si>
  <si>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</si>
  <si>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</si>
  <si>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</si>
  <si>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</si>
  <si>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</si>
  <si>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</si>
  <si>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</si>
  <si>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</si>
  <si>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</si>
  <si>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</si>
  <si>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</si>
  <si>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</si>
  <si>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</si>
  <si>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</si>
  <si>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</si>
  <si>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</si>
  <si>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</si>
  <si>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</si>
  <si>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</si>
  <si>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</si>
  <si>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</si>
  <si>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</si>
  <si>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</si>
  <si>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</si>
  <si>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</si>
  <si>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</si>
  <si>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</si>
  <si>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</si>
  <si>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</si>
  <si>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</si>
  <si>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</si>
  <si>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</si>
  <si>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</si>
  <si>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</si>
  <si>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</si>
  <si>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</si>
  <si>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</si>
  <si>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</si>
  <si>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</si>
  <si>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</si>
  <si>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</si>
  <si>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</si>
  <si>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</si>
  <si>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</si>
  <si>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</si>
  <si>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</si>
  <si>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</si>
  <si>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</si>
  <si>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</si>
  <si>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</si>
  <si>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</si>
  <si>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</si>
  <si>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</si>
  <si>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</si>
  <si>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</si>
  <si>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</si>
  <si>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</si>
  <si>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</si>
  <si>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</si>
  <si>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</si>
  <si>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</si>
  <si>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</si>
  <si>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</si>
  <si>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</si>
  <si>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</si>
  <si>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</si>
  <si>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</si>
  <si>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</si>
  <si>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</si>
  <si>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</si>
  <si>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</si>
  <si>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</si>
  <si>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</si>
  <si>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</si>
  <si>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</si>
  <si>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</si>
  <si>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</si>
  <si>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</si>
  <si>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</si>
  <si>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</si>
  <si>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</si>
  <si>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</si>
  <si>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</si>
  <si>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</si>
  <si>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</si>
  <si>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</si>
  <si>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</si>
  <si>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</si>
  <si>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</si>
  <si>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</si>
  <si>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</si>
  <si>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</si>
  <si>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</si>
  <si>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</si>
  <si>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</si>
  <si>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</si>
  <si>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</si>
  <si>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</si>
  <si>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</si>
  <si>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</si>
  <si>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</si>
  <si>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</si>
  <si>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</si>
  <si>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</si>
  <si>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</si>
  <si>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</si>
  <si>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</si>
  <si>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</si>
  <si>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</si>
  <si>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</si>
  <si>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</si>
  <si>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</si>
  <si>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</si>
  <si>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</si>
  <si>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</si>
  <si>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</si>
  <si>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</si>
  <si>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</si>
  <si>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</si>
  <si>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</si>
  <si>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</si>
  <si>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</si>
  <si>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</si>
  <si>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</si>
  <si>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</si>
  <si>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</si>
  <si>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</si>
  <si>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</si>
  <si>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</si>
  <si>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</si>
  <si>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</si>
  <si>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</si>
  <si>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</si>
  <si>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</si>
  <si>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</si>
  <si>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</si>
  <si>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</si>
  <si>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</si>
  <si>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</si>
  <si>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</si>
  <si>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</si>
  <si>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</si>
  <si>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</si>
  <si>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</si>
  <si>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</si>
  <si>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</si>
  <si>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</si>
  <si>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</si>
  <si>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</si>
  <si>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</si>
  <si>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</si>
  <si>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</si>
  <si>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</si>
  <si>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</si>
  <si>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</si>
  <si>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</si>
  <si>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</si>
  <si>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</si>
  <si>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</si>
  <si>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</si>
  <si>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</si>
  <si>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</si>
  <si>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</si>
  <si>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</si>
  <si>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</si>
  <si>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</si>
  <si>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</si>
  <si>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</si>
  <si>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</si>
  <si>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</si>
  <si>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</si>
  <si>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</si>
  <si>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</si>
  <si>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</si>
  <si>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</si>
  <si>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</si>
  <si>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</si>
  <si>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</si>
  <si>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</si>
  <si>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</si>
  <si>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</si>
  <si>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</si>
  <si>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</si>
  <si>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</si>
  <si>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</si>
  <si>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</si>
  <si>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</si>
  <si>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</si>
  <si>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</si>
  <si>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</si>
  <si>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</si>
  <si>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</si>
  <si>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</si>
  <si>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</si>
  <si>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</si>
  <si>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</si>
  <si>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</si>
  <si>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</si>
  <si>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</si>
  <si>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</si>
  <si>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</si>
  <si>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</si>
  <si>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</si>
  <si>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</si>
  <si>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</si>
  <si>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</si>
  <si>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</si>
  <si>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</si>
  <si>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</si>
  <si>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</si>
  <si>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</si>
  <si>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</si>
  <si>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</si>
  <si>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</si>
  <si>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</si>
  <si>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</si>
  <si>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</si>
  <si>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</si>
  <si>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</si>
  <si>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</si>
  <si>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</si>
  <si>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</si>
  <si>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</si>
  <si>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</si>
  <si>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</si>
  <si>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</si>
  <si>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</si>
  <si>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</si>
  <si>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</si>
  <si>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</si>
  <si>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</si>
  <si>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</si>
  <si>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</si>
  <si>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</si>
  <si>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</si>
  <si>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</si>
  <si>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</si>
  <si>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</si>
  <si>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</si>
  <si>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</si>
  <si>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</si>
  <si>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</si>
  <si>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</si>
  <si>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</si>
  <si>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</si>
  <si>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</si>
  <si>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</si>
  <si>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</si>
  <si>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</si>
  <si>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</si>
  <si>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</si>
  <si>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</si>
  <si>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</si>
  <si>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</si>
  <si>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</si>
  <si>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</si>
  <si>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</si>
  <si>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</si>
  <si>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</si>
  <si>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</si>
  <si>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</si>
  <si>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</si>
  <si>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</si>
  <si>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</si>
  <si>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</si>
  <si>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</si>
  <si>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</si>
  <si>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</si>
  <si>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</si>
  <si>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</si>
  <si>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</si>
  <si>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</si>
  <si>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</si>
  <si>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</si>
  <si>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</si>
  <si>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</si>
  <si>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</si>
  <si>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</si>
  <si>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</si>
  <si>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</si>
  <si>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</si>
  <si>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</si>
  <si>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</si>
  <si>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</si>
  <si>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</si>
  <si>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</si>
  <si>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</si>
  <si>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</si>
  <si>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</si>
  <si>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</si>
  <si>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</si>
  <si>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</si>
  <si>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</si>
  <si>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</si>
  <si>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</si>
  <si>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</si>
  <si>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</si>
  <si>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</si>
  <si>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</si>
  <si>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</si>
  <si>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</si>
  <si>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</si>
  <si>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</si>
  <si>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</si>
  <si>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</si>
  <si>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</si>
  <si>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</si>
  <si>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</si>
  <si>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</si>
  <si>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</si>
  <si>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</si>
  <si>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</si>
  <si>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</si>
  <si>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</si>
  <si>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</si>
  <si>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</si>
  <si>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</si>
  <si>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</si>
  <si>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</si>
  <si>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</si>
  <si>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</si>
  <si>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</si>
  <si>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</si>
  <si>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</si>
  <si>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</si>
  <si>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</si>
  <si>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</si>
  <si>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</si>
  <si>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</si>
  <si>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</si>
  <si>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</si>
  <si>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</si>
  <si>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</si>
  <si>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</si>
  <si>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</si>
  <si>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</si>
  <si>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</si>
  <si>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</si>
  <si>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</si>
  <si>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</si>
  <si>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</si>
  <si>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</si>
  <si>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</si>
  <si>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</si>
  <si>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</si>
  <si>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</si>
  <si>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</si>
  <si>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</si>
  <si>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</si>
  <si>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</si>
  <si>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</si>
  <si>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</si>
  <si>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</si>
  <si>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</si>
  <si>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</si>
  <si>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</si>
  <si>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</si>
  <si>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</si>
  <si>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</si>
  <si>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</si>
  <si>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</si>
  <si>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</si>
  <si>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</si>
  <si>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</si>
  <si>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</si>
  <si>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</si>
  <si>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</si>
  <si>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</si>
  <si>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</si>
  <si>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</si>
  <si>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</si>
  <si>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</si>
  <si>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</si>
  <si>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</si>
  <si>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</si>
  <si>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</si>
  <si>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</si>
  <si>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</si>
  <si>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</si>
  <si>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</si>
  <si>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</si>
  <si>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</si>
  <si>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</si>
  <si>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</si>
  <si>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</si>
  <si>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</si>
  <si>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</si>
  <si>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</si>
  <si>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</si>
  <si>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</si>
  <si>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</si>
  <si>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</si>
  <si>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</si>
  <si>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</si>
  <si>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</si>
  <si>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</si>
  <si>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</si>
  <si>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</si>
  <si>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</si>
  <si>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</si>
  <si>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</si>
  <si>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</si>
  <si>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</si>
  <si>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</si>
  <si>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</si>
  <si>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</si>
  <si>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</si>
  <si>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</si>
  <si>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</si>
  <si>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</si>
  <si>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</si>
  <si>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</si>
  <si>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</si>
  <si>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</si>
  <si>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</si>
  <si>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</si>
  <si>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</si>
  <si>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</si>
  <si>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</si>
  <si>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</si>
  <si>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</si>
  <si>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</si>
  <si>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</si>
  <si>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</si>
  <si>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</si>
  <si>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</si>
  <si>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</si>
  <si>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</si>
  <si>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</si>
  <si>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</si>
  <si>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</si>
  <si>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</si>
  <si>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</si>
  <si>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</si>
  <si>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</si>
  <si>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</si>
  <si>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</si>
  <si>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</si>
  <si>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</si>
  <si>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</si>
  <si>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</si>
  <si>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</si>
  <si>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</si>
  <si>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</si>
  <si>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</si>
  <si>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</si>
  <si>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</si>
  <si>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</si>
  <si>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</si>
  <si>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</si>
  <si>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</si>
  <si>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</si>
  <si>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</si>
  <si>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</si>
  <si>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</si>
  <si>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</si>
  <si>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</si>
  <si>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</si>
  <si>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</si>
  <si>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</si>
  <si>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</si>
  <si>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</si>
  <si>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</si>
  <si>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</si>
  <si>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</si>
  <si>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</si>
  <si>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</si>
  <si>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</si>
  <si>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</si>
  <si>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</si>
  <si>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</si>
  <si>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</si>
  <si>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</si>
  <si>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</si>
  <si>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</si>
  <si>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</si>
  <si>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</si>
  <si>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</si>
  <si>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</si>
  <si>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</si>
  <si>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</si>
  <si>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</si>
  <si>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</si>
  <si>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</si>
  <si>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</si>
  <si>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</si>
  <si>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</si>
  <si>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</si>
  <si>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</si>
  <si>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</si>
  <si>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</si>
  <si>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</si>
  <si>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</si>
  <si>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</si>
  <si>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</si>
  <si>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</si>
  <si>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</si>
  <si>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</si>
  <si>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</si>
  <si>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</si>
  <si>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</si>
  <si>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</si>
  <si>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</si>
  <si>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</si>
  <si>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</si>
  <si>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</si>
  <si>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</si>
  <si>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</si>
  <si>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</si>
  <si>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</si>
  <si>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</si>
  <si>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</si>
  <si>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</si>
  <si>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</si>
  <si>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</si>
  <si>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</si>
  <si>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</si>
  <si>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</si>
  <si>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</si>
  <si>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</si>
  <si>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</si>
  <si>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</si>
  <si>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</si>
  <si>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</si>
  <si>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</si>
  <si>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</si>
  <si>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</si>
  <si>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</si>
  <si>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</si>
  <si>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</si>
  <si>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</si>
  <si>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</si>
  <si>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</si>
  <si>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</si>
  <si>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</si>
  <si>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</si>
  <si>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</si>
  <si>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</si>
  <si>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</si>
  <si>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</si>
  <si>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</si>
  <si>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</si>
  <si>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</si>
  <si>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</si>
  <si>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</si>
  <si>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</si>
  <si>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</si>
  <si>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</si>
  <si>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</si>
  <si>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</si>
  <si>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</si>
  <si>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</si>
  <si>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</si>
  <si>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</si>
  <si>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</si>
  <si>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</si>
  <si>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</si>
  <si>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</si>
  <si>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</si>
  <si>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</si>
  <si>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</si>
  <si>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</si>
  <si>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</si>
  <si>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</si>
  <si>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</si>
  <si>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</si>
  <si>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</si>
  <si>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</si>
  <si>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</si>
  <si>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</si>
  <si>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</si>
  <si>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</si>
  <si>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</si>
  <si>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</si>
  <si>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</si>
  <si>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</si>
  <si>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</si>
  <si>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</si>
  <si>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</si>
  <si>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</si>
  <si>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</si>
  <si>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</si>
  <si>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</si>
  <si>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</si>
  <si>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</si>
  <si>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</si>
  <si>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</si>
  <si>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</si>
  <si>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</si>
  <si>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</si>
  <si>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</si>
  <si>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</si>
  <si>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</si>
  <si>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</si>
  <si>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</si>
  <si>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</si>
  <si>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</si>
  <si>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</si>
  <si>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</si>
  <si>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</si>
  <si>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</si>
  <si>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</si>
  <si>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</si>
  <si>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</si>
  <si>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</si>
  <si>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</si>
  <si>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</si>
  <si>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</si>
  <si>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</si>
  <si>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</si>
  <si>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</si>
  <si>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</si>
  <si>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</si>
  <si>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</si>
  <si>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</si>
  <si>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</si>
  <si>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</si>
  <si>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</si>
  <si>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</si>
  <si>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</si>
  <si>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</si>
  <si>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</si>
  <si>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</si>
  <si>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</si>
  <si>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</si>
  <si>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</si>
  <si>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</si>
  <si>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</si>
  <si>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</si>
  <si>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</si>
  <si>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</si>
  <si>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</si>
  <si>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</si>
  <si>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</si>
  <si>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</si>
  <si>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</si>
  <si>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</si>
  <si>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</si>
  <si>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</si>
  <si>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</si>
  <si>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</si>
  <si>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</si>
  <si>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</si>
  <si>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</si>
  <si>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</si>
  <si>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</si>
  <si>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</si>
  <si>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</si>
  <si>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</si>
  <si>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</si>
  <si>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</si>
  <si>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</si>
  <si>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</si>
  <si>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</si>
  <si>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</si>
  <si>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</si>
  <si>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</si>
  <si>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</si>
  <si>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</si>
  <si>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</si>
  <si>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</si>
  <si>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</si>
  <si>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</si>
  <si>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</si>
  <si>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</si>
  <si>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</si>
  <si>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</si>
  <si>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</si>
  <si>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</si>
  <si>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</si>
  <si>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</si>
  <si>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</si>
  <si>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</si>
  <si>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</si>
  <si>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</si>
  <si>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</si>
  <si>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</si>
  <si>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</si>
  <si>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</si>
  <si>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</si>
  <si>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</si>
  <si>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</si>
  <si>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</si>
  <si>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</si>
  <si>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</si>
  <si>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</si>
  <si>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</si>
  <si>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</si>
  <si>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</si>
  <si>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</si>
  <si>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</si>
  <si>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</si>
  <si>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</si>
  <si>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</si>
  <si>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</si>
  <si>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</si>
  <si>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</si>
  <si>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</si>
  <si>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</si>
  <si>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</si>
  <si>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</si>
  <si>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</si>
  <si>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</si>
  <si>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</si>
  <si>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</si>
  <si>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</si>
  <si>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</si>
  <si>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</si>
  <si>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</si>
  <si>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</si>
  <si>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</si>
  <si>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</si>
  <si>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</si>
  <si>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</si>
  <si>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</si>
  <si>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</si>
  <si>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</si>
  <si>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</si>
  <si>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</si>
  <si>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</si>
  <si>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</si>
  <si>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</si>
  <si>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</si>
  <si>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</si>
  <si>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</si>
  <si>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</si>
  <si>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</si>
  <si>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</si>
  <si>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</si>
  <si>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</si>
  <si>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</si>
  <si>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</si>
  <si>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</si>
  <si>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</si>
  <si>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</si>
  <si>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</si>
  <si>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</si>
  <si>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</si>
  <si>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</si>
  <si>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</si>
  <si>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</si>
  <si>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</si>
  <si>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</si>
  <si>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</si>
  <si>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</si>
  <si>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</si>
  <si>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</si>
  <si>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</si>
  <si>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</si>
  <si>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</si>
  <si>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</si>
  <si>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</si>
  <si>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</si>
  <si>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</si>
  <si>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</si>
  <si>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</si>
  <si>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</si>
  <si>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</si>
  <si>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</si>
  <si>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</si>
  <si>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</si>
  <si>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</si>
  <si>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</si>
  <si>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</si>
  <si>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</si>
  <si>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</si>
  <si>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</si>
  <si>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</si>
  <si>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</si>
  <si>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</si>
  <si>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</si>
  <si>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</si>
  <si>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</si>
  <si>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</si>
  <si>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</si>
  <si>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</si>
  <si>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</si>
  <si>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</si>
  <si>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</si>
  <si>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</si>
  <si>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</si>
  <si>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</si>
  <si>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</si>
  <si>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</si>
  <si>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</si>
  <si>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</si>
  <si>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</si>
  <si>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</si>
  <si>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</si>
  <si>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</si>
  <si>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</si>
  <si>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</si>
  <si>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</si>
  <si>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</si>
  <si>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</si>
  <si>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</si>
  <si>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</si>
  <si>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</si>
  <si>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</si>
  <si>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</si>
  <si>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</si>
  <si>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</si>
  <si>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</si>
  <si>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</si>
  <si>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</si>
  <si>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</si>
  <si>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</si>
  <si>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</si>
  <si>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</si>
  <si>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</si>
  <si>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</si>
  <si>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</si>
  <si>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</si>
  <si>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</si>
  <si>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</si>
  <si>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</si>
  <si>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</si>
  <si>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</si>
  <si>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</si>
  <si>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</si>
  <si>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</si>
  <si>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</si>
  <si>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</si>
  <si>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</si>
  <si>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</si>
  <si>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</si>
  <si>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</si>
  <si>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</si>
  <si>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</si>
  <si>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</si>
  <si>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</si>
  <si>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</si>
  <si>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</si>
  <si>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</si>
  <si>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</si>
  <si>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</si>
  <si>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</si>
  <si>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</si>
  <si>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</si>
  <si>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</si>
  <si>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</si>
  <si>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</si>
  <si>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</si>
  <si>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</si>
  <si>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</si>
  <si>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</si>
  <si>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</si>
  <si>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</si>
  <si>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</si>
  <si>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</si>
  <si>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</si>
  <si>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</si>
  <si>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</si>
  <si>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</si>
  <si>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</si>
  <si>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</si>
  <si>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</si>
  <si>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</si>
  <si>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</si>
  <si>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</si>
  <si>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</si>
  <si>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</si>
  <si>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</si>
  <si>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</si>
  <si>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</si>
  <si>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</si>
  <si>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</si>
  <si>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</si>
  <si>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</si>
  <si>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</si>
  <si>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</si>
  <si>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</si>
  <si>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</si>
  <si>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</si>
  <si>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</si>
  <si>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</si>
  <si>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</si>
  <si>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</si>
  <si>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</si>
  <si>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</si>
  <si>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</si>
  <si>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</si>
  <si>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</si>
  <si>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</si>
  <si>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</si>
  <si>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</si>
  <si>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</si>
  <si>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</si>
  <si>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</si>
  <si>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</si>
  <si>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</si>
  <si>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</si>
  <si>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</si>
  <si>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</si>
  <si>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</si>
  <si>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</si>
  <si>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</si>
  <si>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</si>
  <si>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</si>
  <si>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</si>
  <si>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</si>
  <si>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</si>
  <si>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</si>
  <si>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</si>
  <si>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</si>
  <si>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</si>
  <si>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</si>
  <si>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</si>
  <si>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</si>
  <si>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</si>
  <si>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</si>
  <si>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</si>
  <si>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</si>
  <si>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</si>
  <si>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</si>
  <si>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</si>
  <si>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</si>
  <si>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</si>
  <si>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</si>
  <si>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</si>
  <si>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</si>
  <si>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</si>
  <si>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</si>
  <si>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</si>
  <si>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</si>
  <si>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</si>
  <si>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</si>
  <si>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</si>
  <si>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</si>
  <si>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</si>
  <si>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</si>
  <si>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</si>
  <si>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</si>
  <si>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</si>
  <si>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</si>
  <si>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</si>
  <si>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</si>
  <si>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</si>
  <si>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</si>
  <si>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</si>
  <si>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</si>
  <si>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</si>
  <si>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</si>
  <si>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</si>
  <si>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</si>
  <si>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</si>
  <si>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</si>
  <si>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</si>
  <si>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</si>
  <si>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</si>
  <si>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</si>
  <si>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</si>
  <si>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</si>
  <si>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</si>
  <si>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</si>
  <si>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</si>
  <si>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</si>
  <si>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</si>
  <si>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</si>
  <si>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</si>
  <si>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</si>
  <si>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</si>
  <si>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</si>
  <si>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</si>
  <si>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</si>
  <si>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</si>
  <si>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</si>
  <si>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</si>
  <si>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</si>
  <si>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</si>
  <si>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</si>
  <si>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</si>
  <si>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</si>
  <si>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</si>
  <si>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</si>
  <si>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</si>
  <si>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</si>
  <si>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</si>
  <si>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</si>
  <si>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</si>
  <si>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</si>
  <si>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</si>
  <si>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</si>
  <si>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</si>
  <si>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</si>
  <si>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</si>
  <si>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</si>
  <si>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</si>
  <si>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</si>
  <si>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</si>
  <si>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</si>
  <si>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</si>
  <si>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</si>
  <si>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</si>
  <si>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</si>
  <si>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</si>
  <si>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</si>
  <si>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</si>
  <si>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</si>
  <si>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</si>
  <si>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</si>
  <si>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</si>
  <si>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</si>
  <si>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</si>
  <si>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</si>
  <si>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</si>
  <si>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</si>
  <si>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</si>
  <si>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</si>
  <si>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</si>
  <si>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</si>
  <si>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</si>
  <si>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</si>
  <si>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</si>
  <si>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</si>
  <si>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</si>
  <si>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</si>
  <si>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</si>
  <si>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</si>
  <si>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</si>
  <si>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</si>
  <si>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</si>
  <si>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</si>
  <si>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</si>
  <si>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</si>
  <si>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</si>
  <si>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</si>
  <si>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</si>
  <si>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</si>
  <si>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</si>
  <si>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</si>
  <si>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</si>
  <si>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</si>
  <si>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</si>
  <si>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</si>
  <si>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</si>
  <si>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</si>
  <si>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</si>
  <si>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</si>
  <si>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</si>
  <si>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</si>
  <si>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</si>
  <si>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</si>
  <si>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</si>
  <si>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</si>
  <si>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</si>
  <si>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</si>
  <si>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</si>
  <si>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</si>
  <si>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</si>
  <si>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</si>
  <si>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</si>
  <si>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</si>
  <si>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</si>
  <si>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</si>
  <si>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</si>
  <si>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</si>
  <si>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</si>
  <si>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</si>
  <si>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</si>
  <si>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</si>
  <si>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</si>
  <si>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</si>
  <si>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</si>
  <si>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</si>
  <si>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</si>
  <si>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</si>
  <si>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</si>
  <si>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</si>
  <si>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</si>
  <si>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</si>
  <si>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</si>
  <si>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</si>
  <si>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</si>
  <si>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</si>
  <si>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</si>
  <si>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</si>
  <si>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</si>
  <si>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</si>
  <si>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</si>
  <si>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</si>
  <si>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</si>
  <si>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</si>
  <si>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</si>
  <si>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</si>
  <si>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</si>
  <si>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</si>
  <si>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</si>
  <si>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</si>
  <si>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</si>
  <si>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</si>
  <si>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</si>
  <si>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</si>
  <si>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</si>
  <si>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</si>
  <si>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</si>
  <si>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</si>
  <si>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</si>
  <si>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</si>
  <si>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</si>
  <si>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</si>
  <si>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</si>
  <si>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</si>
  <si>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</si>
  <si>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</si>
  <si>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</si>
  <si>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</si>
  <si>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</si>
  <si>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</si>
  <si>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</si>
  <si>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</si>
  <si>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</si>
  <si>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</si>
  <si>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</si>
  <si>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</si>
  <si>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</si>
  <si>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</si>
  <si>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</si>
  <si>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</si>
  <si>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</si>
  <si>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</si>
  <si>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</si>
  <si>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</si>
  <si>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</si>
  <si>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</si>
  <si>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</si>
  <si>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</si>
  <si>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</si>
  <si>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</si>
  <si>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</si>
  <si>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</si>
  <si>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</si>
  <si>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</si>
  <si>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</si>
  <si>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</si>
  <si>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</si>
  <si>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</si>
  <si>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</si>
  <si>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</si>
  <si>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</si>
  <si>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</si>
  <si>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</si>
  <si>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</si>
  <si>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</si>
  <si>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</si>
  <si>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</si>
  <si>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</si>
  <si>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</si>
  <si>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</si>
  <si>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</si>
  <si>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</si>
  <si>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</si>
  <si>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</si>
  <si>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</si>
  <si>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</si>
  <si>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</si>
  <si>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</si>
  <si>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</si>
  <si>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</si>
  <si>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</si>
  <si>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</si>
  <si>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</si>
  <si>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</si>
  <si>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</si>
  <si>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</si>
  <si>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</si>
  <si>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</si>
  <si>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</si>
  <si>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</si>
  <si>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</si>
  <si>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</si>
  <si>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</si>
  <si>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</si>
  <si>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</si>
  <si>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</si>
  <si>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</si>
  <si>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</si>
  <si>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</si>
  <si>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</si>
  <si>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</si>
  <si>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</si>
  <si>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</si>
  <si>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</si>
  <si>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</si>
  <si>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</si>
  <si>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</si>
  <si>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</si>
  <si>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</si>
  <si>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</si>
  <si>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</si>
  <si>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</si>
  <si>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</si>
  <si>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</si>
  <si>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</si>
  <si>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</si>
  <si>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</si>
  <si>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</si>
  <si>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</si>
  <si>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</si>
  <si>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</si>
  <si>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</si>
  <si>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</si>
  <si>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</si>
  <si>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</si>
  <si>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</si>
  <si>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</si>
  <si>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</si>
  <si>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</si>
  <si>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</si>
  <si>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</si>
  <si>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</si>
  <si>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</si>
  <si>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</si>
  <si>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</si>
  <si>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</si>
  <si>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</si>
  <si>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</si>
  <si>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</si>
  <si>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</si>
  <si>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</si>
  <si>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</si>
  <si>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</si>
  <si>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</si>
  <si>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</si>
  <si>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</si>
  <si>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</si>
  <si>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</si>
  <si>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</si>
  <si>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</si>
  <si>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</si>
  <si>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</si>
  <si>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</si>
  <si>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</si>
  <si>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</si>
  <si>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</si>
  <si>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</si>
  <si>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</si>
  <si>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</si>
  <si>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</si>
  <si>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</si>
  <si>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</si>
  <si>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</si>
  <si>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</si>
  <si>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</si>
  <si>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</si>
  <si>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</si>
  <si>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</si>
  <si>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</si>
  <si>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</si>
  <si>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</si>
  <si>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</si>
  <si>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</si>
  <si>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</si>
  <si>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</si>
  <si>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</si>
  <si>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</si>
  <si>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</si>
  <si>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</si>
  <si>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</si>
  <si>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</si>
  <si>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</si>
  <si>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</si>
  <si>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</si>
  <si>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</si>
  <si>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</si>
  <si>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</si>
  <si>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</si>
  <si>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</si>
  <si>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</si>
  <si>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</si>
  <si>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</si>
  <si>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</si>
  <si>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</si>
  <si>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</si>
  <si>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</si>
  <si>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</si>
  <si>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</si>
  <si>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</si>
  <si>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</si>
  <si>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</si>
  <si>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</si>
  <si>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</si>
  <si>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</si>
  <si>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</si>
  <si>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</si>
  <si>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</si>
  <si>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</si>
  <si>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</si>
  <si>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</si>
  <si>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</si>
  <si>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</si>
  <si>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</si>
  <si>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</si>
  <si>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</si>
  <si>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</si>
  <si>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</si>
  <si>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</si>
  <si>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</si>
  <si>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</si>
  <si>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</si>
  <si>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</si>
  <si>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</si>
  <si>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</si>
  <si>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</si>
  <si>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</si>
  <si>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</si>
  <si>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</si>
  <si>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</si>
  <si>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</si>
  <si>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</si>
  <si>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</si>
  <si>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</si>
  <si>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</si>
  <si>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</si>
  <si>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</si>
  <si>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</si>
  <si>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</si>
  <si>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</si>
  <si>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</si>
  <si>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</si>
  <si>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</si>
  <si>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</si>
  <si>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</si>
  <si>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</si>
  <si>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</si>
  <si>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</si>
  <si>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</si>
  <si>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</si>
  <si>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</si>
  <si>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</si>
  <si>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</si>
  <si>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</si>
  <si>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</si>
  <si>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</si>
  <si>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</si>
  <si>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</si>
  <si>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</si>
  <si>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</si>
  <si>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</si>
  <si>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</si>
  <si>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</si>
  <si>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</si>
  <si>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</si>
  <si>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</si>
  <si>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</si>
  <si>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</si>
  <si>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</si>
  <si>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</si>
  <si>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</si>
  <si>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</si>
  <si>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</si>
  <si>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</si>
  <si>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</si>
  <si>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</si>
  <si>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</si>
  <si>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</si>
  <si>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</si>
  <si>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</si>
  <si>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</si>
  <si>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</si>
  <si>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</si>
  <si>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</si>
  <si>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</si>
  <si>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</si>
  <si>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</si>
  <si>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</si>
  <si>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</si>
  <si>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</si>
  <si>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</si>
  <si>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</si>
  <si>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</si>
  <si>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</si>
  <si>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</si>
  <si>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</si>
  <si>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</si>
  <si>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</si>
  <si>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</si>
  <si>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</si>
  <si>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</si>
  <si>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</si>
  <si>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</si>
  <si>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</si>
  <si>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</si>
  <si>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</si>
  <si>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</si>
  <si>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</si>
  <si>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</si>
  <si>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</si>
  <si>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</si>
  <si>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</si>
  <si>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</si>
  <si>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</si>
  <si>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</si>
  <si>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</si>
  <si>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</si>
  <si>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</si>
  <si>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</si>
  <si>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</si>
  <si>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</si>
  <si>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</si>
  <si>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</si>
  <si>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</si>
  <si>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</si>
  <si>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</si>
  <si>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</si>
  <si>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</si>
  <si>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</si>
  <si>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</si>
  <si>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</si>
  <si>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</si>
  <si>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</si>
  <si>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</si>
  <si>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</si>
  <si>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</si>
  <si>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</si>
  <si>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</si>
  <si>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</si>
  <si>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</si>
  <si>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</si>
  <si>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</si>
  <si>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</si>
  <si>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</si>
  <si>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</si>
  <si>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</si>
  <si>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</si>
  <si>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</si>
  <si>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</si>
  <si>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</si>
  <si>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</si>
  <si>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</si>
  <si>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</si>
  <si>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</si>
  <si>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</si>
  <si>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</si>
  <si>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</si>
  <si>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</si>
  <si>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</si>
  <si>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</si>
  <si>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</si>
  <si>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</si>
  <si>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</si>
  <si>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</si>
  <si>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</si>
  <si>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</si>
  <si>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</si>
  <si>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</si>
  <si>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</si>
  <si>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</si>
  <si>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</si>
  <si>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</si>
  <si>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</si>
  <si>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</si>
  <si>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</si>
  <si>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</si>
  <si>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</si>
  <si>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</si>
  <si>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</si>
  <si>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</si>
  <si>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</si>
  <si>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</si>
  <si>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</si>
  <si>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</si>
  <si>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</si>
  <si>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</si>
  <si>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</si>
  <si>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</si>
  <si>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</si>
  <si>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</si>
  <si>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</si>
  <si>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</si>
  <si>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</si>
  <si>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</si>
  <si>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</si>
  <si>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</si>
  <si>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</si>
  <si>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</si>
  <si>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</si>
  <si>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</si>
  <si>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</si>
  <si>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</si>
  <si>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</si>
  <si>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</si>
  <si>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</si>
  <si>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</si>
  <si>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</si>
  <si>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</si>
  <si>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</si>
  <si>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</si>
  <si>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</si>
  <si>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</si>
  <si>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</si>
  <si>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</si>
  <si>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</si>
  <si>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</si>
  <si>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</si>
  <si>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</si>
  <si>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</si>
  <si>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</si>
  <si>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</si>
  <si>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</si>
  <si>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</si>
  <si>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</si>
  <si>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</si>
  <si>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</si>
  <si>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</si>
  <si>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</si>
  <si>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</si>
  <si>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</si>
  <si>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</si>
  <si>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</si>
  <si>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</si>
  <si>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</si>
  <si>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</si>
  <si>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</si>
  <si>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</si>
  <si>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</si>
  <si>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</si>
  <si>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</si>
  <si>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</si>
  <si>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</si>
  <si>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</si>
  <si>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</si>
  <si>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</si>
  <si>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</si>
  <si>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</si>
  <si>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</si>
  <si>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</si>
  <si>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</si>
  <si>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</si>
  <si>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</si>
  <si>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</si>
  <si>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</si>
  <si>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</si>
  <si>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</si>
  <si>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</si>
  <si>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</si>
  <si>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</si>
  <si>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</si>
  <si>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</si>
  <si>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</si>
  <si>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</si>
  <si>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</si>
  <si>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</si>
  <si>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</si>
  <si>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</si>
  <si>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</si>
  <si>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</si>
  <si>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</si>
  <si>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</si>
  <si>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</si>
  <si>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</si>
  <si>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</si>
  <si>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</si>
  <si>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</si>
  <si>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</si>
  <si>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</si>
  <si>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</si>
  <si>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</si>
  <si>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</si>
  <si>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</si>
  <si>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</si>
  <si>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</si>
  <si>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</si>
  <si>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</si>
  <si>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</si>
  <si>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</si>
  <si>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</si>
  <si>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</si>
  <si>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</si>
  <si>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</si>
  <si>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</si>
  <si>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</si>
  <si>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</si>
  <si>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</si>
  <si>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</si>
  <si>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</si>
  <si>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</si>
  <si>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</si>
  <si>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</si>
  <si>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</si>
  <si>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</si>
  <si>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</si>
  <si>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</si>
  <si>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</si>
  <si>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</si>
  <si>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</si>
  <si>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</si>
  <si>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</si>
  <si>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</si>
  <si>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</si>
  <si>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</si>
  <si>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</si>
  <si>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</si>
  <si>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</si>
  <si>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</si>
  <si>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</si>
  <si>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</si>
  <si>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</si>
  <si>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</si>
  <si>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</si>
  <si>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</si>
  <si>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</si>
  <si>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</si>
  <si>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</si>
  <si>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</si>
  <si>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</si>
  <si>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</si>
  <si>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</si>
  <si>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</si>
  <si>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</si>
  <si>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</si>
  <si>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</si>
  <si>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</si>
  <si>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</si>
  <si>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</si>
  <si>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</si>
  <si>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</si>
  <si>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</si>
  <si>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</si>
  <si>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</si>
  <si>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</si>
  <si>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</si>
  <si>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</si>
  <si>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</si>
  <si>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</si>
  <si>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</si>
  <si>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</si>
  <si>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</si>
  <si>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</si>
  <si>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</si>
  <si>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</si>
  <si>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</si>
  <si>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</si>
  <si>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</si>
  <si>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</si>
  <si>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</si>
  <si>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</si>
  <si>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</si>
  <si>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</si>
  <si>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</si>
  <si>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</si>
  <si>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</si>
  <si>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</si>
  <si>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</si>
  <si>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</si>
  <si>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</si>
  <si>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</si>
  <si>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</si>
  <si>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</si>
  <si>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</si>
  <si>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</si>
  <si>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</si>
  <si>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</si>
  <si>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</si>
  <si>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</si>
  <si>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</si>
  <si>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</si>
  <si>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</si>
  <si>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</si>
  <si>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</si>
  <si>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</si>
  <si>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</si>
  <si>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</si>
  <si>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</si>
  <si>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</si>
  <si>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</si>
  <si>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</si>
  <si>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</si>
  <si>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</si>
  <si>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</si>
  <si>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</si>
  <si>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</si>
  <si>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</si>
  <si>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</si>
  <si>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</si>
  <si>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</si>
  <si>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</si>
  <si>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</si>
  <si>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</si>
  <si>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</si>
  <si>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</si>
  <si>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</si>
  <si>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</si>
  <si>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</si>
  <si>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</si>
  <si>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</si>
  <si>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</si>
  <si>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</si>
  <si>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</si>
  <si>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</si>
  <si>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</si>
  <si>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</si>
  <si>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</si>
  <si>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</si>
  <si>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</si>
  <si>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</si>
  <si>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</si>
  <si>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</si>
  <si>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</si>
  <si>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</si>
  <si>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</si>
  <si>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</si>
  <si>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</si>
  <si>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</si>
  <si>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</si>
  <si>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</si>
  <si>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</si>
  <si>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</si>
  <si>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</si>
  <si>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</si>
  <si>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</si>
  <si>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</si>
  <si>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</si>
  <si>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</si>
  <si>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</si>
  <si>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</si>
  <si>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</si>
  <si>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</si>
  <si>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</si>
  <si>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</si>
  <si>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</si>
  <si>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</si>
  <si>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</si>
  <si>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</si>
  <si>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</si>
  <si>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</si>
  <si>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</si>
  <si>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</si>
  <si>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</si>
  <si>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</si>
  <si>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</si>
  <si>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</si>
  <si>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</si>
  <si>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</si>
  <si>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</si>
  <si>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</si>
  <si>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</si>
  <si>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</si>
  <si>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</si>
  <si>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</si>
  <si>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</si>
  <si>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</si>
  <si>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</si>
  <si>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</si>
  <si>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</si>
  <si>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</si>
  <si>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</si>
  <si>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</si>
  <si>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</si>
  <si>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</si>
  <si>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</si>
  <si>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</si>
  <si>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</si>
  <si>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</si>
  <si>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</si>
  <si>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</si>
  <si>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</si>
  <si>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</si>
  <si>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</si>
  <si>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</si>
  <si>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</si>
  <si>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</si>
  <si>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</si>
  <si>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</si>
  <si>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</si>
  <si>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</si>
  <si>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</si>
  <si>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</si>
  <si>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</si>
  <si>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</si>
  <si>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</si>
  <si>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</si>
  <si>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</si>
  <si>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</si>
  <si>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</si>
  <si>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</si>
  <si>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</si>
  <si>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</si>
  <si>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</si>
  <si>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</si>
  <si>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</si>
  <si>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</si>
  <si>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</si>
  <si>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</si>
  <si>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</si>
  <si>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</si>
  <si>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</si>
  <si>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</si>
  <si>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</si>
  <si>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</si>
  <si>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</si>
  <si>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</si>
  <si>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</si>
  <si>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</si>
  <si>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</si>
  <si>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</si>
  <si>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</si>
  <si>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</si>
  <si>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</si>
  <si>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</si>
  <si>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</si>
  <si>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</si>
  <si>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</si>
  <si>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</si>
  <si>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</si>
  <si>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</si>
  <si>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</si>
  <si>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</si>
  <si>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</si>
  <si>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</si>
  <si>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</si>
  <si>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</si>
  <si>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</si>
  <si>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</si>
  <si>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</si>
  <si>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</si>
  <si>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</si>
  <si>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</si>
  <si>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</si>
  <si>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</si>
  <si>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</si>
  <si>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</si>
  <si>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</si>
  <si>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</si>
  <si>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</si>
  <si>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</si>
  <si>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</si>
  <si>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</si>
  <si>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</si>
  <si>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</si>
  <si>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</si>
  <si>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</si>
  <si>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</si>
  <si>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</si>
  <si>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</si>
  <si>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</si>
  <si>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</si>
  <si>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</si>
  <si>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</si>
  <si>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</si>
  <si>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</si>
  <si>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</si>
  <si>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</si>
  <si>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</si>
  <si>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</si>
  <si>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</si>
  <si>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</si>
  <si>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</si>
  <si>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</si>
  <si>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</si>
  <si>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</si>
  <si>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</si>
  <si>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</si>
  <si>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</si>
  <si>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</si>
  <si>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</si>
  <si>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</si>
  <si>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</si>
  <si>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</si>
  <si>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</si>
  <si>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</si>
  <si>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</si>
  <si>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</si>
  <si>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</si>
  <si>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</si>
  <si>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</si>
  <si>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</si>
  <si>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</si>
  <si>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</si>
  <si>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</si>
  <si>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</si>
  <si>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</si>
  <si>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</si>
  <si>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</si>
  <si>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</si>
  <si>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</si>
  <si>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</si>
  <si>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</si>
  <si>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</si>
  <si>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</si>
  <si>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</si>
  <si>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</si>
  <si>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</si>
  <si>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</si>
  <si>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</si>
  <si>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</si>
  <si>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</si>
  <si>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</si>
  <si>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</si>
  <si>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</si>
  <si>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</si>
  <si>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</si>
  <si>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</si>
  <si>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</si>
  <si>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</si>
  <si>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</si>
  <si>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</si>
  <si>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</si>
  <si>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</si>
  <si>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</si>
  <si>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</si>
  <si>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</si>
  <si>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</si>
  <si>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</si>
  <si>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</si>
  <si>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</si>
  <si>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</si>
  <si>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</si>
  <si>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</si>
  <si>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</si>
  <si>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</si>
  <si>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</si>
  <si>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</si>
  <si>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</si>
  <si>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</si>
  <si>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</si>
  <si>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</si>
  <si>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</si>
  <si>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</si>
  <si>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</si>
  <si>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</si>
  <si>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</si>
  <si>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</si>
  <si>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</si>
  <si>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</si>
  <si>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</si>
  <si>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</si>
  <si>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</si>
  <si>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</si>
  <si>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</si>
  <si>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</si>
  <si>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</si>
  <si>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</si>
  <si>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</si>
  <si>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</si>
  <si>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</si>
  <si>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</si>
  <si>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</si>
  <si>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</si>
  <si>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</si>
  <si>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</si>
  <si>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</si>
  <si>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</si>
  <si>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</si>
  <si>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</si>
  <si>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</si>
  <si>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</si>
  <si>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</si>
  <si>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</si>
  <si>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</si>
  <si>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</si>
  <si>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</si>
  <si>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</si>
  <si>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</si>
  <si>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</si>
  <si>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</si>
  <si>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</si>
  <si>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</si>
  <si>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</si>
  <si>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</si>
  <si>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</si>
  <si>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</si>
  <si>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</si>
  <si>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</si>
  <si>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</si>
  <si>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</si>
  <si>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</si>
  <si>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</si>
  <si>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</si>
  <si>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</si>
  <si>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</si>
  <si>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</si>
  <si>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</si>
  <si>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</si>
  <si>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</si>
  <si>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</si>
  <si>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</si>
  <si>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</si>
  <si>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</si>
  <si>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</si>
  <si>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</si>
  <si>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</si>
  <si>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</si>
  <si>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</si>
  <si>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</si>
  <si>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</si>
  <si>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</si>
  <si>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</si>
  <si>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</si>
  <si>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</si>
  <si>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</si>
  <si>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</si>
  <si>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</si>
  <si>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</si>
  <si>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</si>
  <si>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</si>
  <si>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</si>
  <si>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</si>
  <si>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</si>
  <si>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</si>
  <si>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</si>
  <si>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</si>
  <si>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</si>
  <si>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</si>
  <si>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</si>
  <si>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</si>
  <si>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</si>
  <si>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</si>
  <si>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</si>
  <si>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</si>
  <si>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</si>
  <si>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</si>
  <si>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</si>
  <si>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</si>
  <si>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</si>
  <si>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</si>
  <si>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</si>
  <si>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</si>
  <si>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</si>
  <si>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</si>
  <si>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</si>
  <si>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</si>
  <si>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</si>
  <si>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</si>
  <si>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</si>
  <si>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</si>
  <si>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</si>
  <si>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</si>
  <si>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</si>
  <si>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</si>
  <si>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</si>
  <si>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</si>
  <si>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</si>
  <si>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</si>
  <si>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</si>
  <si>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</si>
  <si>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</si>
  <si>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</si>
  <si>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</si>
  <si>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</si>
  <si>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</si>
  <si>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</si>
  <si>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</si>
  <si>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</si>
  <si>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</si>
  <si>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</si>
  <si>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</si>
  <si>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</si>
  <si>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</si>
  <si>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</si>
  <si>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</si>
  <si>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</si>
  <si>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</si>
  <si>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</si>
  <si>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</si>
  <si>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</si>
  <si>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</si>
  <si>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</si>
  <si>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</si>
  <si>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</si>
  <si>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</si>
  <si>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</si>
  <si>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</si>
  <si>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</si>
  <si>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</si>
  <si>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</si>
  <si>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</si>
  <si>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</si>
  <si>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</si>
  <si>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</si>
  <si>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</si>
  <si>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</si>
  <si>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</si>
  <si>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</si>
  <si>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</si>
  <si>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</si>
  <si>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</si>
  <si>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</si>
  <si>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</si>
  <si>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</si>
  <si>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</si>
  <si>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</si>
  <si>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</si>
  <si>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</si>
  <si>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</si>
  <si>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</si>
  <si>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</si>
  <si>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</si>
  <si>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</si>
  <si>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</si>
  <si>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</si>
  <si>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</si>
  <si>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</si>
  <si>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</si>
  <si>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</si>
  <si>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</si>
  <si>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</si>
  <si>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</si>
  <si>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</si>
  <si>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</si>
  <si>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</si>
  <si>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</si>
  <si>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</si>
  <si>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</si>
  <si>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</si>
  <si>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</si>
  <si>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</si>
  <si>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</si>
  <si>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</si>
  <si>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</si>
  <si>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</si>
  <si>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</si>
  <si>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</si>
  <si>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</si>
  <si>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</si>
  <si>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</si>
  <si>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</si>
  <si>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</si>
  <si>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</si>
  <si>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</si>
  <si>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</si>
  <si>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</si>
  <si>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</si>
  <si>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</si>
  <si>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</si>
  <si>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</si>
  <si>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</si>
  <si>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</si>
  <si>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</si>
  <si>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</si>
  <si>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</si>
  <si>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</si>
  <si>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</si>
  <si>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</si>
  <si>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</si>
  <si>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</si>
  <si>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</si>
  <si>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</si>
  <si>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</si>
  <si>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</si>
  <si>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</si>
  <si>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</si>
  <si>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</si>
  <si>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</si>
  <si>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</si>
  <si>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</si>
  <si>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</si>
  <si>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</si>
  <si>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</si>
  <si>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</si>
  <si>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</si>
  <si>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</si>
  <si>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</si>
  <si>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</si>
  <si>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</si>
  <si>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</si>
  <si>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</si>
  <si>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</si>
  <si>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</si>
  <si>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</si>
  <si>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</si>
  <si>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</si>
  <si>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</si>
  <si>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</si>
  <si>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</si>
  <si>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</si>
  <si>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</si>
  <si>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</si>
  <si>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</si>
  <si>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</si>
  <si>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</si>
  <si>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</si>
  <si>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</si>
  <si>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</si>
  <si>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</si>
  <si>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</si>
  <si>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</si>
  <si>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</si>
  <si>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</si>
  <si>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</si>
  <si>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</si>
  <si>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</si>
  <si>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</si>
  <si>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</si>
  <si>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</si>
  <si>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</si>
  <si>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</si>
  <si>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</si>
  <si>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</si>
  <si>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</si>
  <si>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</si>
  <si>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</si>
  <si>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</si>
  <si>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</si>
  <si>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</si>
  <si>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</si>
  <si>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</si>
  <si>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</si>
  <si>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</si>
  <si>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</si>
  <si>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</si>
  <si>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</si>
  <si>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</si>
  <si>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</si>
  <si>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</si>
  <si>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</si>
  <si>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</si>
  <si>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</si>
  <si>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</si>
  <si>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</si>
  <si>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</si>
  <si>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</si>
  <si>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</si>
  <si>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</si>
  <si>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</si>
  <si>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</si>
  <si>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</si>
  <si>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</si>
  <si>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</si>
  <si>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</si>
  <si>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</si>
  <si>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</si>
  <si>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</si>
  <si>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</si>
  <si>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</si>
  <si>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</si>
  <si>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</si>
  <si>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</si>
  <si>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</si>
  <si>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</si>
  <si>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</si>
  <si>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</si>
  <si>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</si>
  <si>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</si>
  <si>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</si>
  <si>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</si>
  <si>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</si>
  <si>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</si>
  <si>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</si>
  <si>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</si>
  <si>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</si>
  <si>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</si>
  <si>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</si>
  <si>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</si>
  <si>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</si>
  <si>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</si>
  <si>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</si>
  <si>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</si>
  <si>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</si>
  <si>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</si>
  <si>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</si>
  <si>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</si>
  <si>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</si>
  <si>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</si>
  <si>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</si>
  <si>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</si>
  <si>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</si>
  <si>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</si>
  <si>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</si>
  <si>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</si>
  <si>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</si>
  <si>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</si>
  <si>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</si>
  <si>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</si>
  <si>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</si>
  <si>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</si>
  <si>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</si>
  <si>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</si>
  <si>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</si>
  <si>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</si>
  <si>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</si>
  <si>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</si>
  <si>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</si>
  <si>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</si>
  <si>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</si>
  <si>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</si>
  <si>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</si>
  <si>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</si>
  <si>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</si>
  <si>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</si>
  <si>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</si>
  <si>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</si>
  <si>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</si>
  <si>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</si>
  <si>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</si>
  <si>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</si>
  <si>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</si>
  <si>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</si>
  <si>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</si>
  <si>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</si>
  <si>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</si>
  <si>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</si>
  <si>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</si>
  <si>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</si>
  <si>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</si>
  <si>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</si>
  <si>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</si>
  <si>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</si>
  <si>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</si>
  <si>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</si>
  <si>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</si>
  <si>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</si>
  <si>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</si>
  <si>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</si>
  <si>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</si>
  <si>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</si>
  <si>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</si>
  <si>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</si>
  <si>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</si>
  <si>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</si>
  <si>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</si>
  <si>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</si>
  <si>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</si>
  <si>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</si>
  <si>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</si>
  <si>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</si>
  <si>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</si>
  <si>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</si>
  <si>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</si>
  <si>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</si>
  <si>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</si>
  <si>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</si>
  <si>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</si>
  <si>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</si>
  <si>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</si>
  <si>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</si>
  <si>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</si>
  <si>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</si>
  <si>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</si>
  <si>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</si>
  <si>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</si>
  <si>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</si>
  <si>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</si>
  <si>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</si>
  <si>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</si>
  <si>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</si>
  <si>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</si>
  <si>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</si>
  <si>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</si>
  <si>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</si>
  <si>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</si>
  <si>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</si>
  <si>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</si>
  <si>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</si>
  <si>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</si>
  <si>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</si>
  <si>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</si>
  <si>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</si>
  <si>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</si>
  <si>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</si>
  <si>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</si>
  <si>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</si>
  <si>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</si>
  <si>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</si>
  <si>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</si>
  <si>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</si>
  <si>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</si>
  <si>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</si>
  <si>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</si>
  <si>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</si>
  <si>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</si>
  <si>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</si>
  <si>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</si>
  <si>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</si>
  <si>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</si>
  <si>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</si>
  <si>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</si>
  <si>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</si>
  <si>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</si>
  <si>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</si>
  <si>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</si>
  <si>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</si>
  <si>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</si>
  <si>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</si>
  <si>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</si>
  <si>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</si>
  <si>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</si>
  <si>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</si>
  <si>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</si>
  <si>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</si>
  <si>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</si>
  <si>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</si>
  <si>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</si>
  <si>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</si>
  <si>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</si>
  <si>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</si>
  <si>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</si>
  <si>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</si>
  <si>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</si>
  <si>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</si>
  <si>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</si>
  <si>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</si>
  <si>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</si>
  <si>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</si>
  <si>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</si>
  <si>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</si>
  <si>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</si>
  <si>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</si>
  <si>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</si>
  <si>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</si>
  <si>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</si>
  <si>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</si>
  <si>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</si>
  <si>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</si>
  <si>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</si>
  <si>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</si>
  <si>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</si>
  <si>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</si>
  <si>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</si>
  <si>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</si>
  <si>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</si>
  <si>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</si>
  <si>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</si>
  <si>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</si>
  <si>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</si>
  <si>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</si>
  <si>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</si>
  <si>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</si>
  <si>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</si>
  <si>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</si>
  <si>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</si>
  <si>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</si>
  <si>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</si>
  <si>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</si>
  <si>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</si>
  <si>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</si>
  <si>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</si>
  <si>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</si>
  <si>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</si>
  <si>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</si>
  <si>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</si>
  <si>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</si>
  <si>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</si>
  <si>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</si>
  <si>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</si>
  <si>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</si>
  <si>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</si>
  <si>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</si>
  <si>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</si>
  <si>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</si>
  <si>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</si>
  <si>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</si>
  <si>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</si>
  <si>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</si>
  <si>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</si>
  <si>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</si>
  <si>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</si>
  <si>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</si>
  <si>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</si>
  <si>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</si>
  <si>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</si>
  <si>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</si>
  <si>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</si>
  <si>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</si>
  <si>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</si>
  <si>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</si>
  <si>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</si>
  <si>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</si>
  <si>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</si>
  <si>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</si>
  <si>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</si>
  <si>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</si>
  <si>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</si>
  <si>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</si>
  <si>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</si>
  <si>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</si>
  <si>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</si>
  <si>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</si>
  <si>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</si>
  <si>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</si>
  <si>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</si>
  <si>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</si>
  <si>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</si>
  <si>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</si>
  <si>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</si>
  <si>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</si>
  <si>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</si>
  <si>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</si>
  <si>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</si>
  <si>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</si>
  <si>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</si>
  <si>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</si>
  <si>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</si>
  <si>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</si>
  <si>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</si>
  <si>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</si>
  <si>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</si>
  <si>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</si>
  <si>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</si>
  <si>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</si>
  <si>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</si>
  <si>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</si>
  <si>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</si>
  <si>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</si>
  <si>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</si>
  <si>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</si>
  <si>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</si>
  <si>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</si>
  <si>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</si>
  <si>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</si>
  <si>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</si>
  <si>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</si>
  <si>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</si>
  <si>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</si>
  <si>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</si>
  <si>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</si>
  <si>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</si>
  <si>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</si>
  <si>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</si>
  <si>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</si>
  <si>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</si>
  <si>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</si>
  <si>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</si>
  <si>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</si>
  <si>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</si>
  <si>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</si>
  <si>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</si>
  <si>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</si>
  <si>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</si>
  <si>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</si>
  <si>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</si>
  <si>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</si>
  <si>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</si>
  <si>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</si>
  <si>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</si>
  <si>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</si>
  <si>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</si>
  <si>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</si>
  <si>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</si>
  <si>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</si>
  <si>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</si>
  <si>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</si>
  <si>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</si>
  <si>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</si>
  <si>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</si>
  <si>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</si>
  <si>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</si>
  <si>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</si>
  <si>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</si>
  <si>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</si>
  <si>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</si>
  <si>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</si>
  <si>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</si>
  <si>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</si>
  <si>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</si>
  <si>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</si>
  <si>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</si>
  <si>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</si>
  <si>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</si>
  <si>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</si>
  <si>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</si>
  <si>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</si>
  <si>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</si>
  <si>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</si>
  <si>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</si>
  <si>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</si>
  <si>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</si>
  <si>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</si>
  <si>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</si>
  <si>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</si>
  <si>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</si>
  <si>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</si>
  <si>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</si>
  <si>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</si>
  <si>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</si>
  <si>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</si>
  <si>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</si>
  <si>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</si>
  <si>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</si>
  <si>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</si>
  <si>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</si>
  <si>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</si>
  <si>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</si>
  <si>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</si>
  <si>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</si>
  <si>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</si>
  <si>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</si>
  <si>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</si>
  <si>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</si>
  <si>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</si>
  <si>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</si>
  <si>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</si>
  <si>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</si>
  <si>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</si>
  <si>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</si>
  <si>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</si>
  <si>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</si>
  <si>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</si>
  <si>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</si>
  <si>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</si>
  <si>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</si>
  <si>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</si>
  <si>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</si>
  <si>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</si>
  <si>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</si>
  <si>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</si>
  <si>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</si>
  <si>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</si>
  <si>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</si>
  <si>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</si>
  <si>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</si>
  <si>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</si>
  <si>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</si>
  <si>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</si>
  <si>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</si>
  <si>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</si>
  <si>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</si>
  <si>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</si>
  <si>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</si>
  <si>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</si>
  <si>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</si>
  <si>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</si>
  <si>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</si>
  <si>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</si>
  <si>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</si>
  <si>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</si>
  <si>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</si>
  <si>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</si>
  <si>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</si>
  <si>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</si>
  <si>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</si>
  <si>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</si>
  <si>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</si>
  <si>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</si>
  <si>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</si>
  <si>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</si>
  <si>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</si>
  <si>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</si>
  <si>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</si>
  <si>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</si>
  <si>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</si>
  <si>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</si>
  <si>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</si>
  <si>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</si>
  <si>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</si>
  <si>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</si>
  <si>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</si>
  <si>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</si>
  <si>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</si>
  <si>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</si>
  <si>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</si>
  <si>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</si>
  <si>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</si>
  <si>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</si>
  <si>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</si>
  <si>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</si>
  <si>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</si>
  <si>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</si>
  <si>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</si>
  <si>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</si>
  <si>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</si>
  <si>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</si>
  <si>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</si>
  <si>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</si>
  <si>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</si>
  <si>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</si>
  <si>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</si>
  <si>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</si>
  <si>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</si>
  <si>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</si>
  <si>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</si>
  <si>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</si>
  <si>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</si>
  <si>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</si>
  <si>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</si>
  <si>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</si>
  <si>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</si>
  <si>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</si>
  <si>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</si>
  <si>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</si>
  <si>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</si>
  <si>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</si>
  <si>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</si>
  <si>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</si>
  <si>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</si>
  <si>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</si>
  <si>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</si>
  <si>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</si>
  <si>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</si>
  <si>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</si>
  <si>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</si>
  <si>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</si>
  <si>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</si>
  <si>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</si>
  <si>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</si>
  <si>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</si>
  <si>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</si>
  <si>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</si>
  <si>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</si>
  <si>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</si>
  <si>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</si>
  <si>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</si>
  <si>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</si>
  <si>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</si>
  <si>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</si>
  <si>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</si>
  <si>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</si>
  <si>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</si>
  <si>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</si>
  <si>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</si>
  <si>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</si>
  <si>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</si>
  <si>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</si>
  <si>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</si>
  <si>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</si>
  <si>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</si>
  <si>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</si>
  <si>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</si>
  <si>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</si>
  <si>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</si>
  <si>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</si>
  <si>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</si>
  <si>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</si>
  <si>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</si>
  <si>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</si>
  <si>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</si>
  <si>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</si>
  <si>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</si>
  <si>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</si>
  <si>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</si>
  <si>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</si>
  <si>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</si>
  <si>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</si>
  <si>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</si>
  <si>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</si>
  <si>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</si>
  <si>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</si>
  <si>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</si>
  <si>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</si>
  <si>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</si>
  <si>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</si>
  <si>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</si>
  <si>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</si>
  <si>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</si>
  <si>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</si>
  <si>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</si>
  <si>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</si>
  <si>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</si>
  <si>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</si>
  <si>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</si>
  <si>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</si>
  <si>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</si>
  <si>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</si>
  <si>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</si>
  <si>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</si>
  <si>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</si>
  <si>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</si>
  <si>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</si>
  <si>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</si>
  <si>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</si>
  <si>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</si>
  <si>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</si>
  <si>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</si>
  <si>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</si>
  <si>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</si>
  <si>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</si>
  <si>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</si>
  <si>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</si>
  <si>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</si>
  <si>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</si>
  <si>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</si>
  <si>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</si>
  <si>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</si>
  <si>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</si>
  <si>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</si>
  <si>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</si>
  <si>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</si>
  <si>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</si>
  <si>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</si>
  <si>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</si>
  <si>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</si>
  <si>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</si>
  <si>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</si>
  <si>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</si>
  <si>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</si>
  <si>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</si>
  <si>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</si>
  <si>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</si>
  <si>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</si>
  <si>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</si>
  <si>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</si>
  <si>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</si>
  <si>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</si>
  <si>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</si>
  <si>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</si>
  <si>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</si>
  <si>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</si>
  <si>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</si>
  <si>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</si>
  <si>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</si>
  <si>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</si>
  <si>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</si>
  <si>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</si>
  <si>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</si>
  <si>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</si>
  <si>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</si>
  <si>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</si>
  <si>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</si>
  <si>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</si>
  <si>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</si>
  <si>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</si>
  <si>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</si>
  <si>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</si>
  <si>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</si>
  <si>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</si>
  <si>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</si>
  <si>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</si>
  <si>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</si>
  <si>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</si>
  <si>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</si>
  <si>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</si>
  <si>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</si>
  <si>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</si>
  <si>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</si>
  <si>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</si>
  <si>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</si>
  <si>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</si>
  <si>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</si>
  <si>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</si>
  <si>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</si>
  <si>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</si>
  <si>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</si>
  <si>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</si>
  <si>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</si>
  <si>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</si>
  <si>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</si>
  <si>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</si>
  <si>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</si>
  <si>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</si>
  <si>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</si>
  <si>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</si>
  <si>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</si>
  <si>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</si>
  <si>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</si>
  <si>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</si>
  <si>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</si>
  <si>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</si>
  <si>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</si>
  <si>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</si>
  <si>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</si>
  <si>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</si>
  <si>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</si>
  <si>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</si>
  <si>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</si>
  <si>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</si>
  <si>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</si>
  <si>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</si>
  <si>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</si>
  <si>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</si>
  <si>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</si>
  <si>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</si>
  <si>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</si>
  <si>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</si>
  <si>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</si>
  <si>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</si>
  <si>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</si>
  <si>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</si>
  <si>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</si>
  <si>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</si>
  <si>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</si>
  <si>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</si>
  <si>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</si>
  <si>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</si>
  <si>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</si>
  <si>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</si>
  <si>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</si>
  <si>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</si>
  <si>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</si>
  <si>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</si>
  <si>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</si>
  <si>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</si>
  <si>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</si>
  <si>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</si>
  <si>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</si>
  <si>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</si>
  <si>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</si>
  <si>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</si>
  <si>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</si>
  <si>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</si>
  <si>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</si>
  <si>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</si>
  <si>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</si>
  <si>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</si>
  <si>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</si>
  <si>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</si>
  <si>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</si>
  <si>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</si>
  <si>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</si>
  <si>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</si>
  <si>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</si>
  <si>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</si>
  <si>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</si>
  <si>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</si>
  <si>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</si>
  <si>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</si>
  <si>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</si>
  <si>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</si>
  <si>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</si>
  <si>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</si>
  <si>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</si>
  <si>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</si>
  <si>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</si>
  <si>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</si>
  <si>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</si>
  <si>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</si>
  <si>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</si>
  <si>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</si>
  <si>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</si>
  <si>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</si>
  <si>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</si>
  <si>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</si>
  <si>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</si>
  <si>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</si>
  <si>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</si>
  <si>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</si>
  <si>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</si>
  <si>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</si>
  <si>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</si>
  <si>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</si>
  <si>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</si>
  <si>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</si>
  <si>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</si>
  <si>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</si>
  <si>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</si>
  <si>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</si>
  <si>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</si>
  <si>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</si>
  <si>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</si>
  <si>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</si>
  <si>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</si>
  <si>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</si>
  <si>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</si>
  <si>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</si>
  <si>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</si>
  <si>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</si>
  <si>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</si>
  <si>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</si>
  <si>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</si>
  <si>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</si>
  <si>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</si>
  <si>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</si>
  <si>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</si>
  <si>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</si>
  <si>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</si>
  <si>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</si>
  <si>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</si>
  <si>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</si>
  <si>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</si>
  <si>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</si>
  <si>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</si>
  <si>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</si>
  <si>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</si>
  <si>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</si>
  <si>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</si>
  <si>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</si>
  <si>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</si>
  <si>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</si>
  <si>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</si>
  <si>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</si>
  <si>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</si>
  <si>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</si>
  <si>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</si>
  <si>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</si>
  <si>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</si>
  <si>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</si>
  <si>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</si>
  <si>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</si>
  <si>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</si>
  <si>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</si>
  <si>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</si>
  <si>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</si>
  <si>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</si>
  <si>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</si>
  <si>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</si>
  <si>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</si>
  <si>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</si>
  <si>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</si>
  <si>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</si>
  <si>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</si>
  <si>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</si>
  <si>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</si>
  <si>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</si>
  <si>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</si>
  <si>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</si>
  <si>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</si>
  <si>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</si>
  <si>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</si>
  <si>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</si>
  <si>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</si>
  <si>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</si>
  <si>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</si>
  <si>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</si>
  <si>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</si>
  <si>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</si>
  <si>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</si>
  <si>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</si>
  <si>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</si>
  <si>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</si>
  <si>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</si>
  <si>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</si>
  <si>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</si>
  <si>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</si>
  <si>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</si>
  <si>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</si>
  <si>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</si>
  <si>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</si>
  <si>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</si>
  <si>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</si>
  <si>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</si>
  <si>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</si>
  <si>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</si>
  <si>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</si>
  <si>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</si>
  <si>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</si>
  <si>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</si>
  <si>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</si>
  <si>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</si>
  <si>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</si>
  <si>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</si>
  <si>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</si>
  <si>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</si>
  <si>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</si>
  <si>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</si>
  <si>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</si>
  <si>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</si>
  <si>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</si>
  <si>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</si>
  <si>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</si>
  <si>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</si>
  <si>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</si>
  <si>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</si>
  <si>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</si>
  <si>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</si>
  <si>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</si>
  <si>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</si>
  <si>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</si>
  <si>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</si>
  <si>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</si>
  <si>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</si>
  <si>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</si>
  <si>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</si>
  <si>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</si>
  <si>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</si>
  <si>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</si>
  <si>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</si>
  <si>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</si>
  <si>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</si>
  <si>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</si>
  <si>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</si>
  <si>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</si>
  <si>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</si>
  <si>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</si>
  <si>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</si>
  <si>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</si>
  <si>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</si>
  <si>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</si>
  <si>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</si>
  <si>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</si>
  <si>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</si>
  <si>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</si>
  <si>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</si>
  <si>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</si>
  <si>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</si>
  <si>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</si>
  <si>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</si>
  <si>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</si>
  <si>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</si>
  <si>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</si>
  <si>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</si>
  <si>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</si>
  <si>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</si>
  <si>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</si>
  <si>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</si>
  <si>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</si>
  <si>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</si>
  <si>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</si>
  <si>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</si>
  <si>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</si>
  <si>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</si>
  <si>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</si>
  <si>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</si>
  <si>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</si>
  <si>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</si>
  <si>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</si>
  <si>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</si>
  <si>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</si>
  <si>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</si>
  <si>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</si>
  <si>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</si>
  <si>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</si>
  <si>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</si>
  <si>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</si>
  <si>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</si>
  <si>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</si>
  <si>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</si>
  <si>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</si>
  <si>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</si>
  <si>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</si>
  <si>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</si>
  <si>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</si>
  <si>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</si>
  <si>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</si>
  <si>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</si>
  <si>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</si>
  <si>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</si>
  <si>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</si>
  <si>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</si>
  <si>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</si>
  <si>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</si>
  <si>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</si>
  <si>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</si>
  <si>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</si>
  <si>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</si>
  <si>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</si>
  <si>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</si>
  <si>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</si>
  <si>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</si>
  <si>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</si>
  <si>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</si>
  <si>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</si>
  <si>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</si>
  <si>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</si>
  <si>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</si>
  <si>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</si>
  <si>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</si>
  <si>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</si>
  <si>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</si>
  <si>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</si>
  <si>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</si>
  <si>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</si>
  <si>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</si>
  <si>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</si>
  <si>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</si>
  <si>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</si>
  <si>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</si>
  <si>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</si>
  <si>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</si>
  <si>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</si>
  <si>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</si>
  <si>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</si>
  <si>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</si>
  <si>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</si>
  <si>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</si>
  <si>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</si>
  <si>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</si>
  <si>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</si>
  <si>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</si>
  <si>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</si>
  <si>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</si>
  <si>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</si>
  <si>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</si>
  <si>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</si>
  <si>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</si>
  <si>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</si>
  <si>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</si>
  <si>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</si>
  <si>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</si>
  <si>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</si>
  <si>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</si>
  <si>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</si>
  <si>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</si>
  <si>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</si>
  <si>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</si>
  <si>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</si>
  <si>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</si>
  <si>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</si>
  <si>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</si>
  <si>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</si>
  <si>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</si>
  <si>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</si>
  <si>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</si>
  <si>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</si>
  <si>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</si>
  <si>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</si>
  <si>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</si>
  <si>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</si>
  <si>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</si>
  <si>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</si>
  <si>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</si>
  <si>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</si>
  <si>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</si>
  <si>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</si>
  <si>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</si>
  <si>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</si>
  <si>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</si>
  <si>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</si>
  <si>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</si>
  <si>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</si>
  <si>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</si>
  <si>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</si>
  <si>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</si>
  <si>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</si>
  <si>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</si>
  <si>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</si>
  <si>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</si>
  <si>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</si>
  <si>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</si>
  <si>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</si>
  <si>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</si>
  <si>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</si>
  <si>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</si>
  <si>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</si>
  <si>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</si>
  <si>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</si>
  <si>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</si>
  <si>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</si>
  <si>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</si>
  <si>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</si>
  <si>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</si>
  <si>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</si>
  <si>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</si>
  <si>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</si>
  <si>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</si>
  <si>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</si>
  <si>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</si>
  <si>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</si>
  <si>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</si>
  <si>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</si>
  <si>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</si>
  <si>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</si>
  <si>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</si>
  <si>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</si>
  <si>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</si>
  <si>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</si>
  <si>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</si>
  <si>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</si>
  <si>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</si>
  <si>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</si>
  <si>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</si>
  <si>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</si>
  <si>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</si>
  <si>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</si>
  <si>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</si>
  <si>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</si>
  <si>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</si>
  <si>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</si>
  <si>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</si>
  <si>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</si>
  <si>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</si>
  <si>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</si>
  <si>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</si>
  <si>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</si>
  <si>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</si>
  <si>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</si>
  <si>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</si>
  <si>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</si>
  <si>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</si>
  <si>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</si>
  <si>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</si>
  <si>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</si>
  <si>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</si>
  <si>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</si>
  <si>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</si>
  <si>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</si>
  <si>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</si>
  <si>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</si>
  <si>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</si>
  <si>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</si>
  <si>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</si>
  <si>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</si>
  <si>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</si>
  <si>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</si>
  <si>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</si>
  <si>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</si>
  <si>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</si>
  <si>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</si>
  <si>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</si>
  <si>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</si>
  <si>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</si>
  <si>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</si>
  <si>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</si>
  <si>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</si>
  <si>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</si>
  <si>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</si>
  <si>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</si>
  <si>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</si>
  <si>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</si>
  <si>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</si>
  <si>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</si>
  <si>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</si>
  <si>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</si>
  <si>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</si>
  <si>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</si>
  <si>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</si>
  <si>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</si>
  <si>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</si>
  <si>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</si>
  <si>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</si>
  <si>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</si>
  <si>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</si>
  <si>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</si>
  <si>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</si>
  <si>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</si>
  <si>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</si>
  <si>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</si>
  <si>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</si>
  <si>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</si>
  <si>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</si>
  <si>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</si>
  <si>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</si>
  <si>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</si>
  <si>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</si>
  <si>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</si>
  <si>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</si>
  <si>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</si>
  <si>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</si>
  <si>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</si>
  <si>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</si>
  <si>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</si>
  <si>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</si>
  <si>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</si>
  <si>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</si>
  <si>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</si>
  <si>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</si>
  <si>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</si>
  <si>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</si>
  <si>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</si>
  <si>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</si>
  <si>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</si>
  <si>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</si>
  <si>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</si>
  <si>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</si>
  <si>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</si>
  <si>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</si>
  <si>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</si>
  <si>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</si>
  <si>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</si>
  <si>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</si>
  <si>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</si>
  <si>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</si>
  <si>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</si>
  <si>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</si>
  <si>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</si>
  <si>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</si>
  <si>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</si>
  <si>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</si>
  <si>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</si>
  <si>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</si>
  <si>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</si>
  <si>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</si>
  <si>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</si>
  <si>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</si>
  <si>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</si>
  <si>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</si>
  <si>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</si>
  <si>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</si>
  <si>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</si>
  <si>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</si>
  <si>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</si>
  <si>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</si>
  <si>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</si>
  <si>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</si>
  <si>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</si>
  <si>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</si>
  <si>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</si>
  <si>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</si>
  <si>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</si>
  <si>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</si>
  <si>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</si>
  <si>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</si>
  <si>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</si>
  <si>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</si>
  <si>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</si>
  <si>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</si>
  <si>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</si>
  <si>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</si>
  <si>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</si>
  <si>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</si>
  <si>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</si>
  <si>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</si>
  <si>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</si>
  <si>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</si>
  <si>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</si>
  <si>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</si>
  <si>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</si>
  <si>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</si>
  <si>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</si>
  <si>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</si>
  <si>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</si>
  <si>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</si>
  <si>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</si>
  <si>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</si>
  <si>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</si>
  <si>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</si>
  <si>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</si>
  <si>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</si>
  <si>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</si>
  <si>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</si>
  <si>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</si>
  <si>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</si>
  <si>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</si>
  <si>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</si>
  <si>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</si>
  <si>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</si>
  <si>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</si>
  <si>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</si>
  <si>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</si>
  <si>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</si>
  <si>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</si>
  <si>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</si>
  <si>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</si>
  <si>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</si>
  <si>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</si>
  <si>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</si>
  <si>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</si>
  <si>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</si>
  <si>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</si>
  <si>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</si>
  <si>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</si>
  <si>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</si>
  <si>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</si>
  <si>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</si>
  <si>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</si>
  <si>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</si>
  <si>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</si>
  <si>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</si>
  <si>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</si>
  <si>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</si>
  <si>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</si>
  <si>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</si>
  <si>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</si>
  <si>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</si>
  <si>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</si>
  <si>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</si>
  <si>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</si>
  <si>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</si>
  <si>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</si>
  <si>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</si>
  <si>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</si>
  <si>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</si>
  <si>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</si>
  <si>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</si>
  <si>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</si>
  <si>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</si>
  <si>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</si>
  <si>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</si>
  <si>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</si>
  <si>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</si>
  <si>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</si>
  <si>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</si>
  <si>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</si>
  <si>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</si>
  <si>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</si>
  <si>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</si>
  <si>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</si>
  <si>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</si>
  <si>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</si>
  <si>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</si>
  <si>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</si>
  <si>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</si>
  <si>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</si>
  <si>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</si>
  <si>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</si>
  <si>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</si>
  <si>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</si>
  <si>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</si>
  <si>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</si>
  <si>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</si>
  <si>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</si>
  <si>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</si>
  <si>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</si>
  <si>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</si>
  <si>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</si>
  <si>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</si>
  <si>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</si>
  <si>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</si>
  <si>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</si>
  <si>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</si>
  <si>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</si>
  <si>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</si>
  <si>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</si>
  <si>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</si>
  <si>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</si>
  <si>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</si>
  <si>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</si>
  <si>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</si>
  <si>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</si>
  <si>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</si>
  <si>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</si>
  <si>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</si>
  <si>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</si>
  <si>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</si>
  <si>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</si>
  <si>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</si>
  <si>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</si>
  <si>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</si>
  <si>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</si>
  <si>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</si>
  <si>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</si>
  <si>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</si>
  <si>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</si>
  <si>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</si>
  <si>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</si>
  <si>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</si>
  <si>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</si>
  <si>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</si>
  <si>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</si>
  <si>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</si>
  <si>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</si>
  <si>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</si>
  <si>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</si>
  <si>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</si>
  <si>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</si>
  <si>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</si>
  <si>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</si>
  <si>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</si>
  <si>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</si>
  <si>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</si>
  <si>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</si>
  <si>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</si>
  <si>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</si>
  <si>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</si>
  <si>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</si>
  <si>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</si>
  <si>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</si>
  <si>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</si>
  <si>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</si>
  <si>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</si>
  <si>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</si>
  <si>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</si>
  <si>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</si>
  <si>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</si>
  <si>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</si>
  <si>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</si>
  <si>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</si>
  <si>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</si>
  <si>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</si>
  <si>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</si>
  <si>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</si>
  <si>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</si>
  <si>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</si>
  <si>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</si>
  <si>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</si>
  <si>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</si>
  <si>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</si>
  <si>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</si>
  <si>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</si>
  <si>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</si>
  <si>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</si>
  <si>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</si>
  <si>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</si>
  <si>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</si>
  <si>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</si>
  <si>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</si>
  <si>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</si>
  <si>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</si>
  <si>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</si>
  <si>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</si>
  <si>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</si>
  <si>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</si>
  <si>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</si>
  <si>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</si>
  <si>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</si>
  <si>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</si>
  <si>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</si>
  <si>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</si>
  <si>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</si>
  <si>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</si>
  <si>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</si>
  <si>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</si>
  <si>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</si>
  <si>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</si>
  <si>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</si>
  <si>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</si>
  <si>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</si>
  <si>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</si>
  <si>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</si>
  <si>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</si>
  <si>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</si>
  <si>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</si>
  <si>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</si>
  <si>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</si>
  <si>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</si>
  <si>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</si>
  <si>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</si>
  <si>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</si>
  <si>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</si>
  <si>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</si>
  <si>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</si>
  <si>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</si>
  <si>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</si>
  <si>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</si>
  <si>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</si>
  <si>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</si>
  <si>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</si>
  <si>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</si>
  <si>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</si>
  <si>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</si>
  <si>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</si>
  <si>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</si>
  <si>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</si>
  <si>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</si>
  <si>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</si>
  <si>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</si>
  <si>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</si>
  <si>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</si>
  <si>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</si>
  <si>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</si>
  <si>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</si>
  <si>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</si>
  <si>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</si>
  <si>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</si>
  <si>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</si>
  <si>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</si>
  <si>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</si>
  <si>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</si>
  <si>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</si>
  <si>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</si>
  <si>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</si>
  <si>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</si>
  <si>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</si>
  <si>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</si>
  <si>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</si>
  <si>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</si>
  <si>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</si>
  <si>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</si>
  <si>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</si>
  <si>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</si>
  <si>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</si>
  <si>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</si>
  <si>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</si>
  <si>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</si>
  <si>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</si>
  <si>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</si>
  <si>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</si>
  <si>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</si>
  <si>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</si>
  <si>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</si>
  <si>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</si>
  <si>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</si>
  <si>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</si>
  <si>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</si>
  <si>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</si>
  <si>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</si>
  <si>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</si>
  <si>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</si>
  <si>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</si>
  <si>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</si>
  <si>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</si>
  <si>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</si>
  <si>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</si>
  <si>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</si>
  <si>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</si>
  <si>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</si>
  <si>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</si>
  <si>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</si>
  <si>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</si>
  <si>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</si>
  <si>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</si>
  <si>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</si>
  <si>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</si>
  <si>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</si>
  <si>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</si>
  <si>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</si>
  <si>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</si>
  <si>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</si>
  <si>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</si>
  <si>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</si>
  <si>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</si>
  <si>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</si>
  <si>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</si>
  <si>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</si>
  <si>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</si>
  <si>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</si>
  <si>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</si>
  <si>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</si>
  <si>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</si>
  <si>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</si>
  <si>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</si>
  <si>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</si>
  <si>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</si>
  <si>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</si>
  <si>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</si>
  <si>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</si>
  <si>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</si>
  <si>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</si>
  <si>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</si>
  <si>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</si>
  <si>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</si>
  <si>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</si>
  <si>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</si>
  <si>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</si>
  <si>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</si>
  <si>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</si>
  <si>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</si>
  <si>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</si>
  <si>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</si>
  <si>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</si>
  <si>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</si>
  <si>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</si>
  <si>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</si>
  <si>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</si>
  <si>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</si>
  <si>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</si>
  <si>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</si>
  <si>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</si>
  <si>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</si>
  <si>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</si>
  <si>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</si>
  <si>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</si>
  <si>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</si>
  <si>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</si>
  <si>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</si>
  <si>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</si>
  <si>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</si>
  <si>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</si>
  <si>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</si>
  <si>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</si>
  <si>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</si>
  <si>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</si>
  <si>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</si>
  <si>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</si>
  <si>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</si>
  <si>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</si>
  <si>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</si>
  <si>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</si>
  <si>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</si>
  <si>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</si>
  <si>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</si>
  <si>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</si>
  <si>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</si>
  <si>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</si>
  <si>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</si>
  <si>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</si>
  <si>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</si>
  <si>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</si>
  <si>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</si>
  <si>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</si>
  <si>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</si>
  <si>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</si>
  <si>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</si>
  <si>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</si>
  <si>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</si>
  <si>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</si>
  <si>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</si>
  <si>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</si>
  <si>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</si>
  <si>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</si>
  <si>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</si>
  <si>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</si>
  <si>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</si>
  <si>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</si>
  <si>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</si>
  <si>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</si>
  <si>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</si>
  <si>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</si>
  <si>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</si>
  <si>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</si>
  <si>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</si>
  <si>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</si>
  <si>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</si>
  <si>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</si>
  <si>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</si>
  <si>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</si>
  <si>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</si>
  <si>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</si>
  <si>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</si>
  <si>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</si>
  <si>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</si>
  <si>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</si>
  <si>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</si>
  <si>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</si>
  <si>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</si>
  <si>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</si>
  <si>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</si>
  <si>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</si>
  <si>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</si>
  <si>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</si>
  <si>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</si>
  <si>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</si>
  <si>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</si>
  <si>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</si>
  <si>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</si>
  <si>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</si>
  <si>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</si>
  <si>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</si>
  <si>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</si>
  <si>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</si>
  <si>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</si>
  <si>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</si>
  <si>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</si>
  <si>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</si>
  <si>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</si>
  <si>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</si>
  <si>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</si>
  <si>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</si>
  <si>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</si>
  <si>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</si>
  <si>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</si>
  <si>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</si>
  <si>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</si>
  <si>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</si>
  <si>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</si>
  <si>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</si>
  <si>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</si>
  <si>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</si>
  <si>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</si>
  <si>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</si>
  <si>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</si>
  <si>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</si>
  <si>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</si>
  <si>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</si>
  <si>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</si>
  <si>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</si>
  <si>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</si>
  <si>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</si>
  <si>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</si>
  <si>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</si>
  <si>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</si>
  <si>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</si>
  <si>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</si>
  <si>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</si>
  <si>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</si>
  <si>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</si>
  <si>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</si>
  <si>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</si>
  <si>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</si>
  <si>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</si>
  <si>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</si>
  <si>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</si>
  <si>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</si>
  <si>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</si>
  <si>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</si>
  <si>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</si>
  <si>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</si>
  <si>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</si>
  <si>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</si>
  <si>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</si>
  <si>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</si>
  <si>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</si>
  <si>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</si>
  <si>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</si>
  <si>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</si>
  <si>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</si>
  <si>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</si>
  <si>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</si>
  <si>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</si>
  <si>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</si>
  <si>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</si>
  <si>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</si>
  <si>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</si>
  <si>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</si>
  <si>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</si>
  <si>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</si>
  <si>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</si>
  <si>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</si>
  <si>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</si>
  <si>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</si>
  <si>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</si>
  <si>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</si>
  <si>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</si>
  <si>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</si>
  <si>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</si>
  <si>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</si>
  <si>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</si>
  <si>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</si>
  <si>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</si>
  <si>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</si>
  <si>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</si>
  <si>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</si>
  <si>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</si>
  <si>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</si>
  <si>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</si>
  <si>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</si>
  <si>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</si>
  <si>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</si>
  <si>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</si>
  <si>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</si>
  <si>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</si>
  <si>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</si>
  <si>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</si>
  <si>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</si>
  <si>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</si>
  <si>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</si>
  <si>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</si>
  <si>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</si>
  <si>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</si>
  <si>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</si>
  <si>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</si>
  <si>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</si>
  <si>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</si>
  <si>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</si>
  <si>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</si>
  <si>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</si>
  <si>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</si>
  <si>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</si>
  <si>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</si>
  <si>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</si>
  <si>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</si>
  <si>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</si>
  <si>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</si>
  <si>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</si>
  <si>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</si>
  <si>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</si>
  <si>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</si>
  <si>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</si>
  <si>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</si>
  <si>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</si>
  <si>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</si>
  <si>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</si>
  <si>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</si>
  <si>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</si>
  <si>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</si>
  <si>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</si>
  <si>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</si>
  <si>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</si>
  <si>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</si>
  <si>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</si>
  <si>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</si>
  <si>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</si>
  <si>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</si>
  <si>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</si>
  <si>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</si>
  <si>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</si>
  <si>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</si>
  <si>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</si>
  <si>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</si>
  <si>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</si>
  <si>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</si>
  <si>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</si>
  <si>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</si>
  <si>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</si>
  <si>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</si>
  <si>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</si>
  <si>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</si>
  <si>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</si>
  <si>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</si>
  <si>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</si>
  <si>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</si>
  <si>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</si>
  <si>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</si>
  <si>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</si>
  <si>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</si>
  <si>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</si>
  <si>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</si>
  <si>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</si>
  <si>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</si>
  <si>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</si>
  <si>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</si>
  <si>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</si>
  <si>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</si>
  <si>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</si>
  <si>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</si>
  <si>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</si>
  <si>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</si>
  <si>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</si>
  <si>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</si>
  <si>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</si>
  <si>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</si>
  <si>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</si>
  <si>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</si>
  <si>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</si>
  <si>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</si>
  <si>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</si>
  <si>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</si>
  <si>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</si>
  <si>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</si>
  <si>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</si>
  <si>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</si>
  <si>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</si>
  <si>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</si>
  <si>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</si>
  <si>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</si>
  <si>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</si>
  <si>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</si>
  <si>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</si>
  <si>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</si>
  <si>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</si>
  <si>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</si>
  <si>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</si>
  <si>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</si>
  <si>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</si>
  <si>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</si>
  <si>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</si>
  <si>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</si>
  <si>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</si>
  <si>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</si>
  <si>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</si>
  <si>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</si>
  <si>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</si>
  <si>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</si>
  <si>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</si>
  <si>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</si>
  <si>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</si>
  <si>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</si>
  <si>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</si>
  <si>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</si>
  <si>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</si>
  <si>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</si>
  <si>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</si>
  <si>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</si>
  <si>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</si>
  <si>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</si>
  <si>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</si>
  <si>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</si>
  <si>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</si>
  <si>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</si>
  <si>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</si>
  <si>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</si>
  <si>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</si>
  <si>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</si>
  <si>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</si>
  <si>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</si>
  <si>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</si>
  <si>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</si>
  <si>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</si>
  <si>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</si>
  <si>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</si>
  <si>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</si>
  <si>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</si>
  <si>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</si>
  <si>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</si>
  <si>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</si>
  <si>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</si>
  <si>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</si>
  <si>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</si>
  <si>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</si>
  <si>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</si>
  <si>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</si>
  <si>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</si>
  <si>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</si>
  <si>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</si>
  <si>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</si>
  <si>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</si>
  <si>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</si>
  <si>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</si>
  <si>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</si>
  <si>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</si>
  <si>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</si>
  <si>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</si>
  <si>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</si>
  <si>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</si>
  <si>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</si>
  <si>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</si>
  <si>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</si>
  <si>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</si>
  <si>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</si>
  <si>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</si>
  <si>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</si>
  <si>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</si>
  <si>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</si>
  <si>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</si>
  <si>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</si>
  <si>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</si>
  <si>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</si>
  <si>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</si>
  <si>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</si>
  <si>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</si>
  <si>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</si>
  <si>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</si>
  <si>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</si>
  <si>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</si>
  <si>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</si>
  <si>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</si>
  <si>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</si>
  <si>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</si>
  <si>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</si>
  <si>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</si>
  <si>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</si>
  <si>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</si>
  <si>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</si>
  <si>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</si>
  <si>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</si>
  <si>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</si>
  <si>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</si>
  <si>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</si>
  <si>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</si>
  <si>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</si>
  <si>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</si>
  <si>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</si>
  <si>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</si>
  <si>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</si>
  <si>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</si>
  <si>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</si>
  <si>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</si>
  <si>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</si>
  <si>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</si>
  <si>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</si>
  <si>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</si>
  <si>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</si>
  <si>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</si>
  <si>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</si>
  <si>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</si>
  <si>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</si>
  <si>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</si>
  <si>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</si>
  <si>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</si>
  <si>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</si>
  <si>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</si>
  <si>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</si>
  <si>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</si>
  <si>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</si>
  <si>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</si>
  <si>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</si>
  <si>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</si>
  <si>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</si>
  <si>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</si>
  <si>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</si>
  <si>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</si>
  <si>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</si>
  <si>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</si>
  <si>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</si>
  <si>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</si>
  <si>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</si>
  <si>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</si>
  <si>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</si>
  <si>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</si>
  <si>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</si>
  <si>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</si>
  <si>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</si>
  <si>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</si>
  <si>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</si>
  <si>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</si>
  <si>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</si>
  <si>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</si>
  <si>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</si>
  <si>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</si>
  <si>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</si>
  <si>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</si>
  <si>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</si>
  <si>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</si>
  <si>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</si>
  <si>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</si>
  <si>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</si>
  <si>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</si>
  <si>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</si>
  <si>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</si>
  <si>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</si>
  <si>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</si>
  <si>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</si>
  <si>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</si>
  <si>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</si>
  <si>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</si>
  <si>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</si>
  <si>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</si>
  <si>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</si>
  <si>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</si>
  <si>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</si>
  <si>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</si>
  <si>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</si>
  <si>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</si>
  <si>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</si>
  <si>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</si>
  <si>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</si>
  <si>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</si>
  <si>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</si>
  <si>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</si>
  <si>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</si>
  <si>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</si>
  <si>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</si>
  <si>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</si>
  <si>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</si>
  <si>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</si>
  <si>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</si>
  <si>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</si>
  <si>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</si>
  <si>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</si>
  <si>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</si>
  <si>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</si>
  <si>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</si>
  <si>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</si>
  <si>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</si>
  <si>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</si>
  <si>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</si>
  <si>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</si>
  <si>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</si>
  <si>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</si>
  <si>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</si>
  <si>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</si>
  <si>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</si>
  <si>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</si>
  <si>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</si>
  <si>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</si>
  <si>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</si>
  <si>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</si>
  <si>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</si>
  <si>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</si>
  <si>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</si>
  <si>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</si>
  <si>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</si>
  <si>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</si>
  <si>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</si>
  <si>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</si>
  <si>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</si>
  <si>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</si>
  <si>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</si>
  <si>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</si>
  <si>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</si>
  <si>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</si>
  <si>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</si>
  <si>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</si>
  <si>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</si>
  <si>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</si>
  <si>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</si>
  <si>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</si>
  <si>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</si>
  <si>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</si>
  <si>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</si>
  <si>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</si>
  <si>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</si>
  <si>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</si>
  <si>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</si>
  <si>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</si>
  <si>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</si>
  <si>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</si>
  <si>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</si>
  <si>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</si>
  <si>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</si>
  <si>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</si>
  <si>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</si>
  <si>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</si>
  <si>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</si>
  <si>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</si>
  <si>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</si>
  <si>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</si>
  <si>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</si>
  <si>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</si>
  <si>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</si>
  <si>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</si>
  <si>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</si>
  <si>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</si>
  <si>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</si>
  <si>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</si>
  <si>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</si>
  <si>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</si>
  <si>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</si>
  <si>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</si>
  <si>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</si>
  <si>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</si>
  <si>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</si>
  <si>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</si>
  <si>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</si>
  <si>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</si>
  <si>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</si>
  <si>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</si>
  <si>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</si>
  <si>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</si>
  <si>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</si>
  <si>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</si>
  <si>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</si>
  <si>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</si>
  <si>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</si>
  <si>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</si>
  <si>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</si>
  <si>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</si>
  <si>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</si>
  <si>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</si>
  <si>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</si>
  <si>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</si>
  <si>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</si>
  <si>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</si>
  <si>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</si>
  <si>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</si>
  <si>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</si>
  <si>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</si>
  <si>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</si>
  <si>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</si>
  <si>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</si>
  <si>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</si>
  <si>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</si>
  <si>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</si>
  <si>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</si>
  <si>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</si>
  <si>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</si>
  <si>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</si>
  <si>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</si>
  <si>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</si>
  <si>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</si>
  <si>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</si>
  <si>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</si>
  <si>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</si>
  <si>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</si>
  <si>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</si>
  <si>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</si>
  <si>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</si>
  <si>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</si>
  <si>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</si>
  <si>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</si>
  <si>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</si>
  <si>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</si>
  <si>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</si>
  <si>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</si>
  <si>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</si>
  <si>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</si>
  <si>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</si>
  <si>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</si>
  <si>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</si>
  <si>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</si>
  <si>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</si>
  <si>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</si>
  <si>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</si>
  <si>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</si>
  <si>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</si>
  <si>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</si>
  <si>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</si>
  <si>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</si>
  <si>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</si>
  <si>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</si>
  <si>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</si>
  <si>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</si>
  <si>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</si>
  <si>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</si>
  <si>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</si>
  <si>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</si>
  <si>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</si>
  <si>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</si>
  <si>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</si>
  <si>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</si>
  <si>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</si>
  <si>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</si>
  <si>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</si>
  <si>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</si>
  <si>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</si>
  <si>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</si>
  <si>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</si>
  <si>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</si>
  <si>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</si>
  <si>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</si>
  <si>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</si>
  <si>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</si>
  <si>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</si>
  <si>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</si>
  <si>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</si>
  <si>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</si>
  <si>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</si>
  <si>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</si>
  <si>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</si>
  <si>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</si>
  <si>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</si>
  <si>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</si>
  <si>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</si>
  <si>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</si>
  <si>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</si>
  <si>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</si>
  <si>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</si>
  <si>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</si>
  <si>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</si>
  <si>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</si>
  <si>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</si>
  <si>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</si>
  <si>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</si>
  <si>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</si>
  <si>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</si>
  <si>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</si>
  <si>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</si>
  <si>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</si>
  <si>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</si>
  <si>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</si>
  <si>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</si>
  <si>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</si>
  <si>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</si>
  <si>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</si>
  <si>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</si>
  <si>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</si>
  <si>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</si>
  <si>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</si>
  <si>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</si>
  <si>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</si>
  <si>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</si>
  <si>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</si>
  <si>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</si>
  <si>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</si>
  <si>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</si>
  <si>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</si>
  <si>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</si>
  <si>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</si>
  <si>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</si>
  <si>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</si>
  <si>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</si>
  <si>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</si>
  <si>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</si>
  <si>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</si>
  <si>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</si>
  <si>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</si>
  <si>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</si>
  <si>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</si>
  <si>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</si>
  <si>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</si>
  <si>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</si>
  <si>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</si>
  <si>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</si>
  <si>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</si>
  <si>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</si>
  <si>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</si>
  <si>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</si>
  <si>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</si>
  <si>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</si>
  <si>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</si>
  <si>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</si>
  <si>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</si>
  <si>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</si>
  <si>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</si>
  <si>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</si>
  <si>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</si>
  <si>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</si>
  <si>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</si>
  <si>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</si>
  <si>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</si>
  <si>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</si>
  <si>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</si>
  <si>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</si>
  <si>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</si>
  <si>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</si>
  <si>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</si>
  <si>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</si>
  <si>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</si>
  <si>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</si>
  <si>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</si>
  <si>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</si>
  <si>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</si>
  <si>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</si>
  <si>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</si>
  <si>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</si>
  <si>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</si>
  <si>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</si>
  <si>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</si>
  <si>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</si>
  <si>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</si>
  <si>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</si>
  <si>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</si>
  <si>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</si>
  <si>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</si>
  <si>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</si>
  <si>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</si>
  <si>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</si>
  <si>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</si>
  <si>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</si>
  <si>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</si>
  <si>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</si>
  <si>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</si>
  <si>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</si>
  <si>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</si>
  <si>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</si>
  <si>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</si>
  <si>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</si>
  <si>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</si>
  <si>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</si>
  <si>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</si>
  <si>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</si>
  <si>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</si>
  <si>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</si>
  <si>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</si>
  <si>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</si>
  <si>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</si>
  <si>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</si>
  <si>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</si>
  <si>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</si>
  <si>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</si>
  <si>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</si>
  <si>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</si>
  <si>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</si>
  <si>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</si>
  <si>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</si>
  <si>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</si>
  <si>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</si>
  <si>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</si>
  <si>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</si>
  <si>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</si>
  <si>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</si>
  <si>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</si>
  <si>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</si>
  <si>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</si>
  <si>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</si>
  <si>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</si>
  <si>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</si>
  <si>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</si>
  <si>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</si>
  <si>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</si>
  <si>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</si>
  <si>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</si>
  <si>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</si>
  <si>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</si>
  <si>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</si>
  <si>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</si>
  <si>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</si>
  <si>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</si>
  <si>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</si>
  <si>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</si>
  <si>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</si>
  <si>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</si>
  <si>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</si>
  <si>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</si>
  <si>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</si>
  <si>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</si>
  <si>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</si>
  <si>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</si>
  <si>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</si>
  <si>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</si>
  <si>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</si>
  <si>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</si>
  <si>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</si>
  <si>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</si>
  <si>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</si>
  <si>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</si>
  <si>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</si>
  <si>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</si>
  <si>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</si>
  <si>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</si>
  <si>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</si>
  <si>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</si>
  <si>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</si>
  <si>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</si>
  <si>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</si>
  <si>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</si>
  <si>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</si>
  <si>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</si>
  <si>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</si>
  <si>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</si>
  <si>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</si>
  <si>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</si>
  <si>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</si>
  <si>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</si>
  <si>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</si>
  <si>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</si>
  <si>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</si>
  <si>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</si>
  <si>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</si>
  <si>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</si>
  <si>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</si>
  <si>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</si>
  <si>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</si>
  <si>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</si>
  <si>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</si>
  <si>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</si>
  <si>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</si>
  <si>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</si>
  <si>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</si>
  <si>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</si>
  <si>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</si>
  <si>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</si>
  <si>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</si>
  <si>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</si>
  <si>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</si>
  <si>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</si>
  <si>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</si>
  <si>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</si>
  <si>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</si>
  <si>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</si>
  <si>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</si>
  <si>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</si>
  <si>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</si>
  <si>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</si>
  <si>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</si>
  <si>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</si>
  <si>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</si>
  <si>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</si>
  <si>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</si>
  <si>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</si>
  <si>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</si>
  <si>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</si>
  <si>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</si>
  <si>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</si>
  <si>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</si>
  <si>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</si>
  <si>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</si>
  <si>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</si>
  <si>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</si>
  <si>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</si>
  <si>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</si>
  <si>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</si>
  <si>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</si>
  <si>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</si>
  <si>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</si>
  <si>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</si>
  <si>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</si>
  <si>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</si>
  <si>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</si>
  <si>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</si>
  <si>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</si>
  <si>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</si>
  <si>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</si>
  <si>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</si>
  <si>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</si>
  <si>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</si>
  <si>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</si>
  <si>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</si>
  <si>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</si>
  <si>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</si>
  <si>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</si>
  <si>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</si>
  <si>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</si>
  <si>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</si>
  <si>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</si>
  <si>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</si>
  <si>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</si>
  <si>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</si>
  <si>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</si>
  <si>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</si>
  <si>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</si>
  <si>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</si>
  <si>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</si>
  <si>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</si>
  <si>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</si>
  <si>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</si>
  <si>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</si>
  <si>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</si>
  <si>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</si>
  <si>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</si>
  <si>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</si>
  <si>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</si>
  <si>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</si>
  <si>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</si>
  <si>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</si>
  <si>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</si>
  <si>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</si>
  <si>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</si>
  <si>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</si>
  <si>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</si>
  <si>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</si>
  <si>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</si>
  <si>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</si>
  <si>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</si>
  <si>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</si>
  <si>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</si>
  <si>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</si>
  <si>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</si>
  <si>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</si>
  <si>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</si>
  <si>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</si>
  <si>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</si>
  <si>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</si>
  <si>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</si>
  <si>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</si>
  <si>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</si>
  <si>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</si>
  <si>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</si>
  <si>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</si>
  <si>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</si>
  <si>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</si>
  <si>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</si>
  <si>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</si>
  <si>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</si>
  <si>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</si>
  <si>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</si>
  <si>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</si>
  <si>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</si>
  <si>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</si>
  <si>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</si>
  <si>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</si>
  <si>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</si>
  <si>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</si>
  <si>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</si>
  <si>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</si>
  <si>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</si>
  <si>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</si>
  <si>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</si>
  <si>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</si>
  <si>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</si>
  <si>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</si>
  <si>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</si>
  <si>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</si>
  <si>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</si>
  <si>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</si>
  <si>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</si>
  <si>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</si>
  <si>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</si>
  <si>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</si>
  <si>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</si>
  <si>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</si>
  <si>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</si>
  <si>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</si>
  <si>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</si>
  <si>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</si>
  <si>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</si>
  <si>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</si>
  <si>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</si>
  <si>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</si>
  <si>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</si>
  <si>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</si>
  <si>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</si>
  <si>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</si>
  <si>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</si>
  <si>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</si>
  <si>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</si>
  <si>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</si>
  <si>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</si>
  <si>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</si>
  <si>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</si>
  <si>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</si>
  <si>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</si>
  <si>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</si>
  <si>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</si>
  <si>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</si>
  <si>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</si>
  <si>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</si>
  <si>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</si>
  <si>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</si>
  <si>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</si>
  <si>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</si>
  <si>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</si>
  <si>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</si>
  <si>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</si>
  <si>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</si>
  <si>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</si>
  <si>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</si>
  <si>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</si>
  <si>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</si>
  <si>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</si>
  <si>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</si>
  <si>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</si>
  <si>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</si>
  <si>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</si>
  <si>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</si>
  <si>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</si>
  <si>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</si>
  <si>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</si>
  <si>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</si>
  <si>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</si>
  <si>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</si>
  <si>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</si>
  <si>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</si>
  <si>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</si>
  <si>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</si>
  <si>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</si>
  <si>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</si>
  <si>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</si>
  <si>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</si>
  <si>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</si>
  <si>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</si>
  <si>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</si>
  <si>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</si>
  <si>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</si>
  <si>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</si>
  <si>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</si>
  <si>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</si>
  <si>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</si>
  <si>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</si>
  <si>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</si>
  <si>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</si>
  <si>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</si>
  <si>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</si>
  <si>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</si>
  <si>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</si>
  <si>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</si>
  <si>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</si>
  <si>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</si>
  <si>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</si>
  <si>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</si>
  <si>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</si>
  <si>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</si>
  <si>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</si>
  <si>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</si>
  <si>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</si>
  <si>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</si>
  <si>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</si>
  <si>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</si>
  <si>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</si>
  <si>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</si>
  <si>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</si>
  <si>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</si>
  <si>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</si>
  <si>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</si>
  <si>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</si>
  <si>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</si>
  <si>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</si>
  <si>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</si>
  <si>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</si>
  <si>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</si>
  <si>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</si>
  <si>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</si>
  <si>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</si>
  <si>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</si>
  <si>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</si>
  <si>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</si>
  <si>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</si>
  <si>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</si>
  <si>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</si>
  <si>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</si>
  <si>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</si>
  <si>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</si>
  <si>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</si>
  <si>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</si>
  <si>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</si>
  <si>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</si>
  <si>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</si>
  <si>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</si>
  <si>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</si>
  <si>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</si>
  <si>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</si>
  <si>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</si>
  <si>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</si>
  <si>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</si>
  <si>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</si>
  <si>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</si>
  <si>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</si>
  <si>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</si>
  <si>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</si>
  <si>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</si>
  <si>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</si>
  <si>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</si>
  <si>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</si>
  <si>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</si>
  <si>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</si>
  <si>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</si>
  <si>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</si>
  <si>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</si>
  <si>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</si>
  <si>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</si>
  <si>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</si>
  <si>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</si>
  <si>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</si>
  <si>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</si>
  <si>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</si>
  <si>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</si>
  <si>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</si>
  <si>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</si>
  <si>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</si>
  <si>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</si>
  <si>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</si>
  <si>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</si>
  <si>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</si>
  <si>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</si>
  <si>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</si>
  <si>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</si>
  <si>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</si>
  <si>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</si>
  <si>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</si>
  <si>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</si>
  <si>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</si>
  <si>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</si>
  <si>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</si>
  <si>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</si>
  <si>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</si>
  <si>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</si>
  <si>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</si>
  <si>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</si>
  <si>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</si>
  <si>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</si>
  <si>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</si>
  <si>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</si>
  <si>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</si>
  <si>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</si>
  <si>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</si>
  <si>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</si>
  <si>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</si>
  <si>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</si>
  <si>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</si>
  <si>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</si>
  <si>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</si>
  <si>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</si>
  <si>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</si>
  <si>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</si>
  <si>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</si>
  <si>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</si>
  <si>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</si>
  <si>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</si>
  <si>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</si>
  <si>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</si>
  <si>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</si>
  <si>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</si>
  <si>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</si>
  <si>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</si>
  <si>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</si>
  <si>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</si>
  <si>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</si>
  <si>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</si>
  <si>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</si>
  <si>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</si>
  <si>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</si>
  <si>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</si>
  <si>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</si>
  <si>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</si>
  <si>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</si>
  <si>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</si>
  <si>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</si>
  <si>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</si>
  <si>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</si>
  <si>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</si>
  <si>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</si>
  <si>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</si>
  <si>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</si>
  <si>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</si>
  <si>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</si>
  <si>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</si>
  <si>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</si>
  <si>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</si>
  <si>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</si>
  <si>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</si>
  <si>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</si>
  <si>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</si>
  <si>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</si>
  <si>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</si>
  <si>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</si>
  <si>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</si>
  <si>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</si>
  <si>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</si>
  <si>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</si>
  <si>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</si>
  <si>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</si>
  <si>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</si>
  <si>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</si>
  <si>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</si>
  <si>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</si>
  <si>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</si>
  <si>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</si>
  <si>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</si>
  <si>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</si>
  <si>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</si>
  <si>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</si>
  <si>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</si>
  <si>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</si>
  <si>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</si>
  <si>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</si>
  <si>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</si>
  <si>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</si>
  <si>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</si>
  <si>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</si>
  <si>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</si>
  <si>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</si>
  <si>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</si>
  <si>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</si>
  <si>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</si>
  <si>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</si>
  <si>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</si>
  <si>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</si>
  <si>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</si>
  <si>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</si>
  <si>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</si>
  <si>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</si>
  <si>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</si>
  <si>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</si>
  <si>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</si>
  <si>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</si>
  <si>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</si>
  <si>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</si>
  <si>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</si>
  <si>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</si>
  <si>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</si>
  <si>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</si>
  <si>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</si>
  <si>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</si>
  <si>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</si>
  <si>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</si>
  <si>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</si>
  <si>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</si>
  <si>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</si>
  <si>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</si>
  <si>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</si>
  <si>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</si>
  <si>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</si>
  <si>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</si>
  <si>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</si>
  <si>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</si>
  <si>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</si>
  <si>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</si>
  <si>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</si>
  <si>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</si>
  <si>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</si>
  <si>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</si>
  <si>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</si>
  <si>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</si>
  <si>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</si>
  <si>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</si>
  <si>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</si>
  <si>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</si>
  <si>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</si>
  <si>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</si>
  <si>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</si>
  <si>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</si>
  <si>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</si>
  <si>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</si>
  <si>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</si>
  <si>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</si>
  <si>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</si>
  <si>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</si>
  <si>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</si>
  <si>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</si>
  <si>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</si>
  <si>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</si>
  <si>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</si>
  <si>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</si>
  <si>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</si>
  <si>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</si>
  <si>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</si>
  <si>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</si>
  <si>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</si>
  <si>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</si>
  <si>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</si>
  <si>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</si>
  <si>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</si>
  <si>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</si>
  <si>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</si>
  <si>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</si>
  <si>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</si>
  <si>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</si>
  <si>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</si>
  <si>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</si>
  <si>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</si>
  <si>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</si>
  <si>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</si>
  <si>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</si>
  <si>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</si>
  <si>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</si>
  <si>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</si>
  <si>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</si>
  <si>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</si>
  <si>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</si>
  <si>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</si>
  <si>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</si>
  <si>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</si>
  <si>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</si>
  <si>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</si>
  <si>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</si>
  <si>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</si>
  <si>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</si>
  <si>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</si>
  <si>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</si>
  <si>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</si>
  <si>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</si>
  <si>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</si>
  <si>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</si>
  <si>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</si>
  <si>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</si>
  <si>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</si>
  <si>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</si>
  <si>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</si>
  <si>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</si>
  <si>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</si>
  <si>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</si>
  <si>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</si>
  <si>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</si>
  <si>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</si>
  <si>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</si>
  <si>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</si>
  <si>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</si>
  <si>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</si>
  <si>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</si>
  <si>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</si>
  <si>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</si>
  <si>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</si>
  <si>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</si>
  <si>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</si>
  <si>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</si>
  <si>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</si>
  <si>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</si>
  <si>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</si>
  <si>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</si>
  <si>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</si>
  <si>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</si>
  <si>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</si>
  <si>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</si>
  <si>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</si>
  <si>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</si>
  <si>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</si>
  <si>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</si>
  <si>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</si>
  <si>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</si>
  <si>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</si>
  <si>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</si>
  <si>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</si>
  <si>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</si>
  <si>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</si>
  <si>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</si>
  <si>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</si>
  <si>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</si>
  <si>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</si>
  <si>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</si>
  <si>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</si>
  <si>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</si>
  <si>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</si>
  <si>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</si>
  <si>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</si>
  <si>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</si>
  <si>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</si>
  <si>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</si>
  <si>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</si>
  <si>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</si>
  <si>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</si>
  <si>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</si>
  <si>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</si>
  <si>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</si>
  <si>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</si>
  <si>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</si>
  <si>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</si>
  <si>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</si>
  <si>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</si>
  <si>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</si>
  <si>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</si>
  <si>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</si>
  <si>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</si>
  <si>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</si>
  <si>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</si>
  <si>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</si>
  <si>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</si>
  <si>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</si>
  <si>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</si>
  <si>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</si>
  <si>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</si>
  <si>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</si>
  <si>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</si>
  <si>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</si>
  <si>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</si>
  <si>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</si>
  <si>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</si>
  <si>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</si>
  <si>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</si>
  <si>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</si>
  <si>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</si>
  <si>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</si>
  <si>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</si>
  <si>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</si>
  <si>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</si>
  <si>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</si>
  <si>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</si>
  <si>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</si>
  <si>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</si>
  <si>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</si>
  <si>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</si>
  <si>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</si>
  <si>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</si>
  <si>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</si>
  <si>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</si>
  <si>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</si>
  <si>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</si>
  <si>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</si>
  <si>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</si>
  <si>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</si>
  <si>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</si>
  <si>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</si>
  <si>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</si>
  <si>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</si>
  <si>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</si>
  <si>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</si>
  <si>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</si>
  <si>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</si>
  <si>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</si>
  <si>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</si>
  <si>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</si>
  <si>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</si>
  <si>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</si>
  <si>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</si>
  <si>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</si>
  <si>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</si>
  <si>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</si>
  <si>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</si>
  <si>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</si>
  <si>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</si>
  <si>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</si>
  <si>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</si>
  <si>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</si>
  <si>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</si>
  <si>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</si>
  <si>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</si>
  <si>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</si>
  <si>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</si>
  <si>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</si>
  <si>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</si>
  <si>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</si>
  <si>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</si>
  <si>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</si>
  <si>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</si>
  <si>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</si>
  <si>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</si>
  <si>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</si>
  <si>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</si>
  <si>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</si>
  <si>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</si>
  <si>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</si>
  <si>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</si>
  <si>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</si>
  <si>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</si>
  <si>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</si>
  <si>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</si>
  <si>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</si>
  <si>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</si>
  <si>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</si>
  <si>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</si>
  <si>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</si>
  <si>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</si>
  <si>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</si>
  <si>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</si>
  <si>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</si>
  <si>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</si>
  <si>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</si>
  <si>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</si>
  <si>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</si>
  <si>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</si>
  <si>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</si>
  <si>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</si>
  <si>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</si>
  <si>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</si>
  <si>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</si>
  <si>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</si>
  <si>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</si>
  <si>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</si>
  <si>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</si>
  <si>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</si>
  <si>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</si>
  <si>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</si>
  <si>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</si>
  <si>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</si>
  <si>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</si>
  <si>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</si>
  <si>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</si>
  <si>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</si>
  <si>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</si>
  <si>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</si>
  <si>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</si>
  <si>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</si>
  <si>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</si>
  <si>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</si>
  <si>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</si>
  <si>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</si>
  <si>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</si>
  <si>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</si>
  <si>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</si>
  <si>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</si>
  <si>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</si>
  <si>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</si>
  <si>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</si>
  <si>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</si>
  <si>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</si>
  <si>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</si>
  <si>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</si>
  <si>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</si>
  <si>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</si>
  <si>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</si>
  <si>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</si>
  <si>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</si>
  <si>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</si>
  <si>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</si>
  <si>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</si>
  <si>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</si>
  <si>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</si>
  <si>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</si>
  <si>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</si>
  <si>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</si>
  <si>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</si>
  <si>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</si>
  <si>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</si>
  <si>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</si>
  <si>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</si>
  <si>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</si>
  <si>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</si>
  <si>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</si>
  <si>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</si>
  <si>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</si>
  <si>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</si>
  <si>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</si>
  <si>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</si>
  <si>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</si>
  <si>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</si>
  <si>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</si>
  <si>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</si>
  <si>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</si>
  <si>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</si>
  <si>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</si>
  <si>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</si>
  <si>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</si>
  <si>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</si>
  <si>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</si>
  <si>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</si>
  <si>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</si>
  <si>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</si>
  <si>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</si>
  <si>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</si>
  <si>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</si>
  <si>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</si>
  <si>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</si>
  <si>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</si>
  <si>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</si>
  <si>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</si>
  <si>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</si>
  <si>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</si>
  <si>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</si>
  <si>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</si>
  <si>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</si>
  <si>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</si>
  <si>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</si>
  <si>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</si>
  <si>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</si>
  <si>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</si>
  <si>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</si>
  <si>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</si>
  <si>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</si>
  <si>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</si>
  <si>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</si>
  <si>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</si>
  <si>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</si>
  <si>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</si>
  <si>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</si>
  <si>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</si>
  <si>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</si>
  <si>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</si>
  <si>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</si>
  <si>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</si>
  <si>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</si>
  <si>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</si>
  <si>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</si>
  <si>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</si>
  <si>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</si>
  <si>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</si>
  <si>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</si>
  <si>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</si>
  <si>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</si>
  <si>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</si>
  <si>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</si>
  <si>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</si>
  <si>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</si>
  <si>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</si>
  <si>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</si>
  <si>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</si>
  <si>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</si>
  <si>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</si>
  <si>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</si>
  <si>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</si>
  <si>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</si>
  <si>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</si>
  <si>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</si>
  <si>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</si>
  <si>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</si>
  <si>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</si>
  <si>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</si>
  <si>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</si>
  <si>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</si>
  <si>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</si>
  <si>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</si>
  <si>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</si>
  <si>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</si>
  <si>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</si>
  <si>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</si>
  <si>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</si>
  <si>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</si>
  <si>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</si>
  <si>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</si>
  <si>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</si>
  <si>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</si>
  <si>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</si>
  <si>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</si>
  <si>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</si>
  <si>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</si>
  <si>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</si>
  <si>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</si>
  <si>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</si>
  <si>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</si>
  <si>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</si>
  <si>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</si>
  <si>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</si>
  <si>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</si>
  <si>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</si>
  <si>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</si>
  <si>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</si>
  <si>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</si>
  <si>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</si>
  <si>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</si>
  <si>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</si>
  <si>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</si>
  <si>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</si>
  <si>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</si>
  <si>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</si>
  <si>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</si>
  <si>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</si>
  <si>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</si>
  <si>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</si>
  <si>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</si>
  <si>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</si>
  <si>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</si>
  <si>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</si>
  <si>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</si>
  <si>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</si>
  <si>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</si>
  <si>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</si>
  <si>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</si>
  <si>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</si>
  <si>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</si>
  <si>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</si>
  <si>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</si>
  <si>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</si>
  <si>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</si>
  <si>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</si>
  <si>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</si>
  <si>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</si>
  <si>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</si>
  <si>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</si>
  <si>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</si>
  <si>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</si>
  <si>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</si>
  <si>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</si>
  <si>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</si>
  <si>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</si>
  <si>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</si>
  <si>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</si>
  <si>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</si>
  <si>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</si>
  <si>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</si>
  <si>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</si>
  <si>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</si>
  <si>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</si>
  <si>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</si>
  <si>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</si>
  <si>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</si>
  <si>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</si>
  <si>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</si>
  <si>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</si>
  <si>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</si>
  <si>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</si>
  <si>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</si>
  <si>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</si>
  <si>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</si>
  <si>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</si>
  <si>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</si>
  <si>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</si>
  <si>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</si>
  <si>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</si>
  <si>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</si>
  <si>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</si>
  <si>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</si>
  <si>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</si>
  <si>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</si>
  <si>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</si>
  <si>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</si>
  <si>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</si>
  <si>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</si>
  <si>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</si>
  <si>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</si>
  <si>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</si>
  <si>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</si>
  <si>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</si>
  <si>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</si>
  <si>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</si>
  <si>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</si>
  <si>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</si>
  <si>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</si>
  <si>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</si>
  <si>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</si>
  <si>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</si>
  <si>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</si>
  <si>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</si>
  <si>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</si>
  <si>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</si>
  <si>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</si>
  <si>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</si>
  <si>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</si>
  <si>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</si>
  <si>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</si>
  <si>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</si>
  <si>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</si>
  <si>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</si>
  <si>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</si>
  <si>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</si>
  <si>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</si>
  <si>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</si>
  <si>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</si>
  <si>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</si>
  <si>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</si>
  <si>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</si>
  <si>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</si>
  <si>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</si>
  <si>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</si>
  <si>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</si>
  <si>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</si>
  <si>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</si>
  <si>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</si>
  <si>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</si>
  <si>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</si>
  <si>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</si>
  <si>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</si>
  <si>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</si>
  <si>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</si>
  <si>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</si>
  <si>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</si>
  <si>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</si>
  <si>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</si>
  <si>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</si>
  <si>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</si>
  <si>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</si>
  <si>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</si>
  <si>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</si>
  <si>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</si>
  <si>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</si>
  <si>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</si>
  <si>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</si>
  <si>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</si>
  <si>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</si>
  <si>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</si>
  <si>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</si>
  <si>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</si>
  <si>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</si>
  <si>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</si>
  <si>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</si>
  <si>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</si>
  <si>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</si>
  <si>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</si>
  <si>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</si>
  <si>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</si>
  <si>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</si>
  <si>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</si>
  <si>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</si>
  <si>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</si>
  <si>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</si>
  <si>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</si>
  <si>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</si>
  <si>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</si>
  <si>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</si>
  <si>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</si>
  <si>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</si>
  <si>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</si>
  <si>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</si>
  <si>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</si>
  <si>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</si>
  <si>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</si>
  <si>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</si>
  <si>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</si>
  <si>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</si>
  <si>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</si>
  <si>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</si>
  <si>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</si>
  <si>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</si>
  <si>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</si>
  <si>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</si>
  <si>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</si>
  <si>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</si>
  <si>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</si>
  <si>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</si>
  <si>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</si>
  <si>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</si>
  <si>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</si>
  <si>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</si>
  <si>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</si>
  <si>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</si>
  <si>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</si>
  <si>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</si>
  <si>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</si>
  <si>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</si>
  <si>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</si>
  <si>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</si>
  <si>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</si>
  <si>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</si>
  <si>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</si>
  <si>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</si>
  <si>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</si>
  <si>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</si>
  <si>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</si>
  <si>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</si>
  <si>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</si>
  <si>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</si>
  <si>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</si>
  <si>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</si>
  <si>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</si>
  <si>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</si>
  <si>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</si>
  <si>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</si>
  <si>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</si>
  <si>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</si>
  <si>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</si>
  <si>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</si>
  <si>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</si>
  <si>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</si>
  <si>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</si>
  <si>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</si>
  <si>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</si>
  <si>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</si>
  <si>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</si>
  <si>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</si>
  <si>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</si>
  <si>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</si>
  <si>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</si>
  <si>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</si>
  <si>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</si>
  <si>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</si>
  <si>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</si>
  <si>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</si>
  <si>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</si>
  <si>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</si>
  <si>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</si>
  <si>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</si>
  <si>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</si>
  <si>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</si>
  <si>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</si>
  <si>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</si>
  <si>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</si>
  <si>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</si>
  <si>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</si>
  <si>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</si>
  <si>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</si>
  <si>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</si>
  <si>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</si>
  <si>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</si>
  <si>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</si>
  <si>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</si>
  <si>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</si>
  <si>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</si>
  <si>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</si>
  <si>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</si>
  <si>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</si>
  <si>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</si>
  <si>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</si>
  <si>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</si>
  <si>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</si>
  <si>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</si>
  <si>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</si>
  <si>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</si>
  <si>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</si>
  <si>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</si>
  <si>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</si>
  <si>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</si>
  <si>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</si>
  <si>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</si>
  <si>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</si>
  <si>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</si>
  <si>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</si>
  <si>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</si>
  <si>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</si>
  <si>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</si>
  <si>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</si>
  <si>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</si>
  <si>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</si>
  <si>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</si>
  <si>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</si>
  <si>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</si>
  <si>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</si>
  <si>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</si>
  <si>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</si>
  <si>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</si>
  <si>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</si>
  <si>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</si>
  <si>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</si>
  <si>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</si>
  <si>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</si>
  <si>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</si>
  <si>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</si>
  <si>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</si>
  <si>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</si>
  <si>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</si>
  <si>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</si>
  <si>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</si>
  <si>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</si>
  <si>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</si>
  <si>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</si>
  <si>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</si>
  <si>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</si>
  <si>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</si>
  <si>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</si>
  <si>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</si>
  <si>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</si>
  <si>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</si>
  <si>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</si>
  <si>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</si>
  <si>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</si>
  <si>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</si>
  <si>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</si>
  <si>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</si>
  <si>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</si>
  <si>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</si>
  <si>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</si>
  <si>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</si>
  <si>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</si>
  <si>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</si>
  <si>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</si>
  <si>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</si>
  <si>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</si>
  <si>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</si>
  <si>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</si>
  <si>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</si>
  <si>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</si>
  <si>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</si>
  <si>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</si>
  <si>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</si>
  <si>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</si>
  <si>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</si>
  <si>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</si>
  <si>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</si>
  <si>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</si>
  <si>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</si>
  <si>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</si>
  <si>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</si>
  <si>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</si>
  <si>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</si>
  <si>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</si>
  <si>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</si>
  <si>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</si>
  <si>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</si>
  <si>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</si>
  <si>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</si>
  <si>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</si>
  <si>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</si>
  <si>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</si>
  <si>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</si>
  <si>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</si>
  <si>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</si>
  <si>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</si>
  <si>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</si>
  <si>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</si>
  <si>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</si>
  <si>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</si>
  <si>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</si>
  <si>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</si>
  <si>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</si>
  <si>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</si>
  <si>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</si>
  <si>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</si>
  <si>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</si>
  <si>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</si>
  <si>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</si>
  <si>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</si>
  <si>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</si>
  <si>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</si>
  <si>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</si>
  <si>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</si>
  <si>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</si>
  <si>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</si>
  <si>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</si>
  <si>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</si>
  <si>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</si>
  <si>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</si>
  <si>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</si>
  <si>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</si>
  <si>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</si>
  <si>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</si>
  <si>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</si>
  <si>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</si>
  <si>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</si>
  <si>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</si>
  <si>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</si>
  <si>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</si>
  <si>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</si>
  <si>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</si>
  <si>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</si>
  <si>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</si>
  <si>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</si>
  <si>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</si>
  <si>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</si>
  <si>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</si>
  <si>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</si>
  <si>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</si>
  <si>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</si>
  <si>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</si>
  <si>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</si>
  <si>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</si>
  <si>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</si>
  <si>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</si>
  <si>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</si>
  <si>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</si>
  <si>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</si>
  <si>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</si>
  <si>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</si>
  <si>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</si>
  <si>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</si>
  <si>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</si>
  <si>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</si>
  <si>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</si>
  <si>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</si>
  <si>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</si>
  <si>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</si>
  <si>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</si>
  <si>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</si>
  <si>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</si>
  <si>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</si>
  <si>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</si>
  <si>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</si>
  <si>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</si>
  <si>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</si>
  <si>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</si>
  <si>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</si>
  <si>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</si>
  <si>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</si>
  <si>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</si>
  <si>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</si>
  <si>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</si>
  <si>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</si>
  <si>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</si>
  <si>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</si>
  <si>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</si>
  <si>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</si>
  <si>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</si>
  <si>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</si>
  <si>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</si>
  <si>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</si>
  <si>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</si>
  <si>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</si>
  <si>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</si>
  <si>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</si>
  <si>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</si>
  <si>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</si>
  <si>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</si>
  <si>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</si>
  <si>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</si>
  <si>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</si>
  <si>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</si>
  <si>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</si>
  <si>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</si>
  <si>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</si>
  <si>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</si>
  <si>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</si>
  <si>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</si>
  <si>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</si>
  <si>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</si>
  <si>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</si>
  <si>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</si>
  <si>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</si>
  <si>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</si>
  <si>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</si>
  <si>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</si>
  <si>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</si>
  <si>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</si>
  <si>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</si>
  <si>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</si>
  <si>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</si>
  <si>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</si>
  <si>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</si>
  <si>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</si>
  <si>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</si>
  <si>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</si>
  <si>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</si>
  <si>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</si>
  <si>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</si>
  <si>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</si>
  <si>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</si>
  <si>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</si>
  <si>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</si>
  <si>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</si>
  <si>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</si>
  <si>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</si>
  <si>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</si>
  <si>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</si>
  <si>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</si>
  <si>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</si>
  <si>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</si>
  <si>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</si>
  <si>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</si>
  <si>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</si>
  <si>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</si>
  <si>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</si>
  <si>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</si>
  <si>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</si>
  <si>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</si>
  <si>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</si>
  <si>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</si>
  <si>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</si>
  <si>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</si>
  <si>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</si>
  <si>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</si>
  <si>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</si>
  <si>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</si>
  <si>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</si>
  <si>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</si>
  <si>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</si>
  <si>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</si>
  <si>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</si>
  <si>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</si>
  <si>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</si>
  <si>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</si>
  <si>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</si>
  <si>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</si>
  <si>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</si>
  <si>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</si>
  <si>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</si>
  <si>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</si>
  <si>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</si>
  <si>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</si>
  <si>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</si>
  <si>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</si>
  <si>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</si>
  <si>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</si>
  <si>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</si>
  <si>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</si>
  <si>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</si>
  <si>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</si>
  <si>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</si>
  <si>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</si>
  <si>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</si>
  <si>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</si>
  <si>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</si>
  <si>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</si>
  <si>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</si>
  <si>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</si>
  <si>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</si>
  <si>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</si>
  <si>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</si>
  <si>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</si>
  <si>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</si>
  <si>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</si>
  <si>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</si>
  <si>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</si>
  <si>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</si>
  <si>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</si>
  <si>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</si>
  <si>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</si>
  <si>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</si>
  <si>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</si>
  <si>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</si>
  <si>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</si>
  <si>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</si>
  <si>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</si>
  <si>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</si>
  <si>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</si>
  <si>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</si>
  <si>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</si>
  <si>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</si>
  <si>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</si>
  <si>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</si>
  <si>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</si>
  <si>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</si>
  <si>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</si>
  <si>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</si>
  <si>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</si>
  <si>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</si>
  <si>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</si>
  <si>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</si>
  <si>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</si>
  <si>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</si>
  <si>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</si>
  <si>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</si>
  <si>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</si>
  <si>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</si>
  <si>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</si>
  <si>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</si>
  <si>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</si>
  <si>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</si>
  <si>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</si>
  <si>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</si>
  <si>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</si>
  <si>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</si>
  <si>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</si>
  <si>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</si>
  <si>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</si>
  <si>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</si>
  <si>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</si>
  <si>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</si>
  <si>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</si>
  <si>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</si>
  <si>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</si>
  <si>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</si>
  <si>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</si>
  <si>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</si>
  <si>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</si>
  <si>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</si>
  <si>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</si>
  <si>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</si>
  <si>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</si>
  <si>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</si>
  <si>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</si>
  <si>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</si>
  <si>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</si>
  <si>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</si>
  <si>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</si>
  <si>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</si>
  <si>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</si>
  <si>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</si>
  <si>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</si>
  <si>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</si>
  <si>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</si>
  <si>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</si>
  <si>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</si>
  <si>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</si>
  <si>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</si>
  <si>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</si>
  <si>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</si>
  <si>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</si>
  <si>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</si>
  <si>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</si>
  <si>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</si>
  <si>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</si>
  <si>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</si>
  <si>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</si>
  <si>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</si>
  <si>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</si>
  <si>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</si>
  <si>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</si>
  <si>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</si>
  <si>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</si>
  <si>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</si>
  <si>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</si>
  <si>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</si>
  <si>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</si>
  <si>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</si>
  <si>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</si>
  <si>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</si>
  <si>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</si>
  <si>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</si>
  <si>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</si>
  <si>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</si>
  <si>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</si>
  <si>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</si>
  <si>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</si>
  <si>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</si>
  <si>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</si>
  <si>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</si>
  <si>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</si>
  <si>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</si>
  <si>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</si>
  <si>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</si>
  <si>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</si>
  <si>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</si>
  <si>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</si>
  <si>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</si>
  <si>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</si>
  <si>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</si>
  <si>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</si>
  <si>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</si>
  <si>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</si>
  <si>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</si>
  <si>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</si>
  <si>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</si>
  <si>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</si>
  <si>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</si>
  <si>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</si>
  <si>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</si>
  <si>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</si>
  <si>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</si>
  <si>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</si>
  <si>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</si>
  <si>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</si>
  <si>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</si>
  <si>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</si>
  <si>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</si>
  <si>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</si>
  <si>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</si>
  <si>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</si>
  <si>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</si>
  <si>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</si>
  <si>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</si>
  <si>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</si>
  <si>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</si>
  <si>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</si>
  <si>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</si>
  <si>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</si>
  <si>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</si>
  <si>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</si>
  <si>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</si>
  <si>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</si>
  <si>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</si>
  <si>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</si>
  <si>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</si>
  <si>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</si>
  <si>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</si>
  <si>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</si>
  <si>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</si>
  <si>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</si>
  <si>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</si>
  <si>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</si>
  <si>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</si>
  <si>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</si>
  <si>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</si>
  <si>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</si>
  <si>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</si>
  <si>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</si>
  <si>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</si>
  <si>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</si>
  <si>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</si>
  <si>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</si>
  <si>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</si>
  <si>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</si>
  <si>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</si>
  <si>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</si>
  <si>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</si>
  <si>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</si>
  <si>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</si>
  <si>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</si>
  <si>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</si>
  <si>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</si>
  <si>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</si>
  <si>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</si>
  <si>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</si>
  <si>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</si>
  <si>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</si>
  <si>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</si>
  <si>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</si>
  <si>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</si>
  <si>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</si>
  <si>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</si>
  <si>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</si>
  <si>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</si>
  <si>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</si>
  <si>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</si>
  <si>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</si>
  <si>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</si>
  <si>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</si>
  <si>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</si>
  <si>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</si>
  <si>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</si>
  <si>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</si>
  <si>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</si>
  <si>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</si>
  <si>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</si>
  <si>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</si>
  <si>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</si>
  <si>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</si>
  <si>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</si>
  <si>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</si>
  <si>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</si>
  <si>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</si>
  <si>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</si>
  <si>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</si>
  <si>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</si>
  <si>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</si>
  <si>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</si>
  <si>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</si>
  <si>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</si>
  <si>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</si>
  <si>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</si>
  <si>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</si>
  <si>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</si>
  <si>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</si>
  <si>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</si>
  <si>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</si>
  <si>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</si>
  <si>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</si>
  <si>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</si>
  <si>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</si>
  <si>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</si>
  <si>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</si>
  <si>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</si>
  <si>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</si>
  <si>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</si>
  <si>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</si>
  <si>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</si>
  <si>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</si>
  <si>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</si>
  <si>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</si>
  <si>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</si>
  <si>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</si>
  <si>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</si>
  <si>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</si>
  <si>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</si>
  <si>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</si>
  <si>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</si>
  <si>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</si>
  <si>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</si>
  <si>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</si>
  <si>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</si>
  <si>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</si>
  <si>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</si>
  <si>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</si>
  <si>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</si>
  <si>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</si>
  <si>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</si>
  <si>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</si>
  <si>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</si>
  <si>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</si>
  <si>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</si>
  <si>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</si>
  <si>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</si>
  <si>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</si>
  <si>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</si>
  <si>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</si>
  <si>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</si>
  <si>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</si>
  <si>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</si>
  <si>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</si>
  <si>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</si>
  <si>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</si>
  <si>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</si>
  <si>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</si>
  <si>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</si>
  <si>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</si>
  <si>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</si>
  <si>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</si>
  <si>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</si>
  <si>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</si>
  <si>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</si>
  <si>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</si>
  <si>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</si>
  <si>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</si>
  <si>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</si>
  <si>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</si>
  <si>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</si>
  <si>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</si>
  <si>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</si>
  <si>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</si>
  <si>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</si>
  <si>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</si>
  <si>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</si>
  <si>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</si>
  <si>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</si>
  <si>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</si>
  <si>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</si>
  <si>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</si>
  <si>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</si>
  <si>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</si>
  <si>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</si>
  <si>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</si>
  <si>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</si>
  <si>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</si>
  <si>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</si>
  <si>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</si>
  <si>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</si>
  <si>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</si>
  <si>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</si>
  <si>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</si>
  <si>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</si>
  <si>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</si>
  <si>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</si>
  <si>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</si>
  <si>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</si>
  <si>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</si>
  <si>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</si>
  <si>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</si>
  <si>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</si>
  <si>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</si>
  <si>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</si>
  <si>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</si>
  <si>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</si>
  <si>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</si>
  <si>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</si>
  <si>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</si>
  <si>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</si>
  <si>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</si>
  <si>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</si>
  <si>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</si>
  <si>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</si>
  <si>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</si>
  <si>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</si>
  <si>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</si>
  <si>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</si>
  <si>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</si>
  <si>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</si>
  <si>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</si>
  <si>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</si>
  <si>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</si>
  <si>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</si>
  <si>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</si>
  <si>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</si>
  <si>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</si>
  <si>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</si>
  <si>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</si>
  <si>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</si>
  <si>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</si>
  <si>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</si>
  <si>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</si>
  <si>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</si>
  <si>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</si>
  <si>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</si>
  <si>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</si>
  <si>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</si>
  <si>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</si>
  <si>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</si>
  <si>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</si>
  <si>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</si>
  <si>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</si>
  <si>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</si>
  <si>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</si>
  <si>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</si>
  <si>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</si>
  <si>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</si>
  <si>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</si>
  <si>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</si>
  <si>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</si>
  <si>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</si>
  <si>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</si>
  <si>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</si>
  <si>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</si>
  <si>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</si>
  <si>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</si>
  <si>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</si>
  <si>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</si>
  <si>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</si>
  <si>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</si>
  <si>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</si>
  <si>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</si>
  <si>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</si>
  <si>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</si>
  <si>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</si>
  <si>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</si>
  <si>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</si>
  <si>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</si>
  <si>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</si>
  <si>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</si>
  <si>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</si>
  <si>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</si>
  <si>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</si>
  <si>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</si>
  <si>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</si>
  <si>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</si>
  <si>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</si>
  <si>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</si>
  <si>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</si>
  <si>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</si>
  <si>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</si>
  <si>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</si>
  <si>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</si>
  <si>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</si>
  <si>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</si>
  <si>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</si>
  <si>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</si>
  <si>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</si>
  <si>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</si>
  <si>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</si>
  <si>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</si>
  <si>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</si>
  <si>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</si>
  <si>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</si>
  <si>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</si>
  <si>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</si>
  <si>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</si>
  <si>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</si>
  <si>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</si>
  <si>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</si>
  <si>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</si>
  <si>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</si>
  <si>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</si>
  <si>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</si>
  <si>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</si>
  <si>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</si>
  <si>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</si>
  <si>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</si>
  <si>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</si>
  <si>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</si>
  <si>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</si>
  <si>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</si>
  <si>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</si>
  <si>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</si>
  <si>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</si>
  <si>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</si>
  <si>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</si>
  <si>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</si>
  <si>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</si>
  <si>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</si>
  <si>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</si>
  <si>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</si>
  <si>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</si>
  <si>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</si>
  <si>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</si>
  <si>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</si>
  <si>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</si>
  <si>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</si>
  <si>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</si>
  <si>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</si>
  <si>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</si>
  <si>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</si>
  <si>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</si>
  <si>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</si>
  <si>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</si>
  <si>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</si>
  <si>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</si>
  <si>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</si>
  <si>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</si>
  <si>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</si>
  <si>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</si>
  <si>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</si>
  <si>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</si>
  <si>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</si>
  <si>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</si>
  <si>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</si>
  <si>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</si>
  <si>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</si>
  <si>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</si>
  <si>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</si>
  <si>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</si>
  <si>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</si>
  <si>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</si>
  <si>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</si>
  <si>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</si>
  <si>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</si>
  <si>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</si>
  <si>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</si>
  <si>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</si>
  <si>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</si>
  <si>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</si>
  <si>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</si>
  <si>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</si>
  <si>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</si>
  <si>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</si>
  <si>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</si>
  <si>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</si>
  <si>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</si>
  <si>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</si>
  <si>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</si>
  <si>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</si>
  <si>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</si>
  <si>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</si>
  <si>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</si>
  <si>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</si>
  <si>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</si>
  <si>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</si>
  <si>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</si>
  <si>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</si>
  <si>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</si>
  <si>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</si>
  <si>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</si>
  <si>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</si>
  <si>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</si>
  <si>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</si>
  <si>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</si>
  <si>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</si>
  <si>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</si>
  <si>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</si>
  <si>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</si>
  <si>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</si>
  <si>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</si>
  <si>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</si>
  <si>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</si>
  <si>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</si>
  <si>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</si>
  <si>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</si>
  <si>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</si>
  <si>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</si>
  <si>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</si>
  <si>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</si>
  <si>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</si>
  <si>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</si>
  <si>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</si>
  <si>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</si>
  <si>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</si>
  <si>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</si>
  <si>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</si>
  <si>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</si>
  <si>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</si>
  <si>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</si>
  <si>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</si>
  <si>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</si>
  <si>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</si>
  <si>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</si>
  <si>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</si>
  <si>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</si>
  <si>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</si>
  <si>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</si>
  <si>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</si>
  <si>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</si>
  <si>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</si>
  <si>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</si>
  <si>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</si>
  <si>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</si>
  <si>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</si>
  <si>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</si>
  <si>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</si>
  <si>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</si>
  <si>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</si>
  <si>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</si>
  <si>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</si>
  <si>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</si>
  <si>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</si>
  <si>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</si>
  <si>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</si>
  <si>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</si>
  <si>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</si>
  <si>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</si>
  <si>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</si>
  <si>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</si>
  <si>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</si>
  <si>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</si>
  <si>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</si>
  <si>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</si>
  <si>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</si>
  <si>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</si>
  <si>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</si>
  <si>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</si>
  <si>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</si>
  <si>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</si>
  <si>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</si>
  <si>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</si>
  <si>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</si>
  <si>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</si>
  <si>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</si>
  <si>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</si>
  <si>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</si>
  <si>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</si>
  <si>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</si>
  <si>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</si>
  <si>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</si>
  <si>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</si>
  <si>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</si>
  <si>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</si>
  <si>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</si>
  <si>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</si>
  <si>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</si>
  <si>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</si>
  <si>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</si>
  <si>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</si>
  <si>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</si>
  <si>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</si>
  <si>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</si>
  <si>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</si>
  <si>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</si>
  <si>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</si>
  <si>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</si>
  <si>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</si>
  <si>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</si>
  <si>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</si>
  <si>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</si>
  <si>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</si>
  <si>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</si>
  <si>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</si>
  <si>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</si>
  <si>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</si>
  <si>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</si>
  <si>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</si>
  <si>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</si>
  <si>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</si>
  <si>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</si>
  <si>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</si>
  <si>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</si>
  <si>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</si>
  <si>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</si>
  <si>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</si>
  <si>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</si>
  <si>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</si>
  <si>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</si>
  <si>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</si>
  <si>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</si>
  <si>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</si>
  <si>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</si>
  <si>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</si>
  <si>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</si>
  <si>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</si>
  <si>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</si>
  <si>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</si>
  <si>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</si>
  <si>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</si>
  <si>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</si>
  <si>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</si>
  <si>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</si>
  <si>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</si>
  <si>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</si>
  <si>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</si>
  <si>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</si>
  <si>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</si>
  <si>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</si>
  <si>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</si>
  <si>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</si>
  <si>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</si>
  <si>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</si>
  <si>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</si>
  <si>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</si>
  <si>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</si>
  <si>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</si>
  <si>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</si>
  <si>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</si>
  <si>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</si>
  <si>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</si>
  <si>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</si>
  <si>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</si>
  <si>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</si>
  <si>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</si>
  <si>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</si>
  <si>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</si>
  <si>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</si>
  <si>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</si>
  <si>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</si>
  <si>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</si>
  <si>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</si>
  <si>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</si>
  <si>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</si>
  <si>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</si>
  <si>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</si>
  <si>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</si>
  <si>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</si>
  <si>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</si>
  <si>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</si>
  <si>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</si>
  <si>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</si>
  <si>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</si>
  <si>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</si>
  <si>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</si>
  <si>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</si>
  <si>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</si>
  <si>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</si>
  <si>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</si>
  <si>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</si>
  <si>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</si>
  <si>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</si>
  <si>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</si>
  <si>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</si>
  <si>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</si>
  <si>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</si>
  <si>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</si>
  <si>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</si>
  <si>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</si>
  <si>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</si>
  <si>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</si>
  <si>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</si>
  <si>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</si>
  <si>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</si>
  <si>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</si>
  <si>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</si>
  <si>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</si>
  <si>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</si>
  <si>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</si>
  <si>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</si>
  <si>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</si>
  <si>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</si>
  <si>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</si>
  <si>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</si>
  <si>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</si>
  <si>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</si>
  <si>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</si>
  <si>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</si>
  <si>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</si>
  <si>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</si>
  <si>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</si>
  <si>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</si>
  <si>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</si>
  <si>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</si>
  <si>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</si>
  <si>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</si>
  <si>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</si>
  <si>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</si>
  <si>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</si>
  <si>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</si>
  <si>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</si>
  <si>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</si>
  <si>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</si>
  <si>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</si>
  <si>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</si>
  <si>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</si>
  <si>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</si>
  <si>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</si>
  <si>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</si>
  <si>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</si>
  <si>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</si>
  <si>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</si>
  <si>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</si>
  <si>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</si>
  <si>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</si>
  <si>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</si>
  <si>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</si>
  <si>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</si>
  <si>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</si>
  <si>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</si>
  <si>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</si>
  <si>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</si>
  <si>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</si>
  <si>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</si>
  <si>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</si>
  <si>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</si>
  <si>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</si>
  <si>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</si>
  <si>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</si>
  <si>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</si>
  <si>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</si>
  <si>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</si>
  <si>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</si>
  <si>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</si>
  <si>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</si>
  <si>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</si>
  <si>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</si>
  <si>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</si>
  <si>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</si>
  <si>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</si>
  <si>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</si>
  <si>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</si>
  <si>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</si>
  <si>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</si>
  <si>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</si>
  <si>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</si>
  <si>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</si>
  <si>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</si>
  <si>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</si>
  <si>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</si>
  <si>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</si>
  <si>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</si>
  <si>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</si>
  <si>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</si>
  <si>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</si>
  <si>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</si>
  <si>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</si>
  <si>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</si>
  <si>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</si>
  <si>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</si>
  <si>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</si>
  <si>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</si>
  <si>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</si>
  <si>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</si>
  <si>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</si>
  <si>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</si>
  <si>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</si>
  <si>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</si>
  <si>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</si>
  <si>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</si>
  <si>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</si>
  <si>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</si>
  <si>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</si>
  <si>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</si>
  <si>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</si>
  <si>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</si>
  <si>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</si>
  <si>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</si>
  <si>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</si>
  <si>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</si>
  <si>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</si>
  <si>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</si>
  <si>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</si>
  <si>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</si>
  <si>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</si>
  <si>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</si>
  <si>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</si>
  <si>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</si>
  <si>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</si>
  <si>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</si>
  <si>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</si>
  <si>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</si>
  <si>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</si>
  <si>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</si>
  <si>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</si>
  <si>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</si>
  <si>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</si>
  <si>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</si>
  <si>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</si>
  <si>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</si>
  <si>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</si>
  <si>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</si>
  <si>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</si>
  <si>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</si>
  <si>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</si>
  <si>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</si>
  <si>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</si>
  <si>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</si>
  <si>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</si>
  <si>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</si>
  <si>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</si>
  <si>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</si>
  <si>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</si>
  <si>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</si>
  <si>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</si>
  <si>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</si>
  <si>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</si>
  <si>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</si>
  <si>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</si>
  <si>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</si>
  <si>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</si>
  <si>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</si>
  <si>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</si>
  <si>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</si>
  <si>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</si>
  <si>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</si>
  <si>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</si>
  <si>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</si>
  <si>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</si>
  <si>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</si>
  <si>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</si>
  <si>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</si>
  <si>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</si>
  <si>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</si>
  <si>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</si>
  <si>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</si>
  <si>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</si>
  <si>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</si>
  <si>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</si>
  <si>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</si>
  <si>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</si>
  <si>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</si>
  <si>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</si>
  <si>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</si>
  <si>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</si>
  <si>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</si>
  <si>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</si>
  <si>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</si>
  <si>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</si>
  <si>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</si>
  <si>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</si>
  <si>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</si>
  <si>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</si>
  <si>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</si>
  <si>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</si>
  <si>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</si>
  <si>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</si>
  <si>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</si>
  <si>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</si>
  <si>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</si>
  <si>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</si>
  <si>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</si>
  <si>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</si>
  <si>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</si>
  <si>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</si>
  <si>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</si>
  <si>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</si>
  <si>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</si>
  <si>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</si>
  <si>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</si>
  <si>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</si>
  <si>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</si>
  <si>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</si>
  <si>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</si>
  <si>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</si>
  <si>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</si>
  <si>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</si>
  <si>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</si>
  <si>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</si>
  <si>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</si>
  <si>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</si>
  <si>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</si>
  <si>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</si>
  <si>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</si>
  <si>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</si>
  <si>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</si>
  <si>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</si>
  <si>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</si>
  <si>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</si>
  <si>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</si>
  <si>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</si>
  <si>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</si>
  <si>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</si>
  <si>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</si>
  <si>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</si>
  <si>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</si>
  <si>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</si>
  <si>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</si>
  <si>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</si>
  <si>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</si>
  <si>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</si>
  <si>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</si>
  <si>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</si>
  <si>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</si>
  <si>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</si>
  <si>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</si>
  <si>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</si>
  <si>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</si>
  <si>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</si>
  <si>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</si>
  <si>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</si>
  <si>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</si>
  <si>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</si>
  <si>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</si>
  <si>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</si>
  <si>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</si>
  <si>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</si>
  <si>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</si>
  <si>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</si>
  <si>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</si>
  <si>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</si>
  <si>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</si>
  <si>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</si>
  <si>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</si>
  <si>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</si>
  <si>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</si>
  <si>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</si>
  <si>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</si>
  <si>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</si>
  <si>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</si>
  <si>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</si>
  <si>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</si>
  <si>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</si>
  <si>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</si>
  <si>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</si>
  <si>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</si>
  <si>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</si>
  <si>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</si>
  <si>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</si>
  <si>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</si>
  <si>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</si>
  <si>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</si>
  <si>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</si>
  <si>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</si>
  <si>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</si>
  <si>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</si>
  <si>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</si>
  <si>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</si>
  <si>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</si>
  <si>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</si>
  <si>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</si>
  <si>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</si>
  <si>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</si>
  <si>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</si>
  <si>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</si>
  <si>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</si>
  <si>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</si>
  <si>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</si>
  <si>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</si>
  <si>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</si>
  <si>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</si>
  <si>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</si>
  <si>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</si>
  <si>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</si>
  <si>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</si>
  <si>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</si>
  <si>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</si>
  <si>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</si>
  <si>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</si>
  <si>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</si>
  <si>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</si>
  <si>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</si>
  <si>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</si>
  <si>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</si>
  <si>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</si>
  <si>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</si>
  <si>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</si>
  <si>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</si>
  <si>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</si>
  <si>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</si>
  <si>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</si>
  <si>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</si>
  <si>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</si>
  <si>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</si>
  <si>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</si>
  <si>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</si>
  <si>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</si>
  <si>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</si>
  <si>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</si>
  <si>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</si>
  <si>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</si>
  <si>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</si>
  <si>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</si>
  <si>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</si>
  <si>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</si>
  <si>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</si>
  <si>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</si>
  <si>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</si>
  <si>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</si>
  <si>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</si>
  <si>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</si>
  <si>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</si>
  <si>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</si>
  <si>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</si>
  <si>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</si>
  <si>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</si>
  <si>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</si>
  <si>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</si>
  <si>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</si>
  <si>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</si>
  <si>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</si>
  <si>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</si>
  <si>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</si>
  <si>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</si>
  <si>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</si>
  <si>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</si>
  <si>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</si>
  <si>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</si>
  <si>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</si>
  <si>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</si>
  <si>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</si>
  <si>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</si>
  <si>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</si>
  <si>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</si>
  <si>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</si>
  <si>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</si>
  <si>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</si>
  <si>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</si>
  <si>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</si>
  <si>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</si>
  <si>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</si>
  <si>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</si>
  <si>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</si>
  <si>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</si>
  <si>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</si>
  <si>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</si>
  <si>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</si>
  <si>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</si>
  <si>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</si>
  <si>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</si>
  <si>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</si>
  <si>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</si>
  <si>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</si>
  <si>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</si>
  <si>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</si>
  <si>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</si>
  <si>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</si>
  <si>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</si>
  <si>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</si>
  <si>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</si>
  <si>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</si>
  <si>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</si>
  <si>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</si>
  <si>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</si>
  <si>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</si>
  <si>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</si>
  <si>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</si>
  <si>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</si>
  <si>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</si>
  <si>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</si>
  <si>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</si>
  <si>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</si>
  <si>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</si>
  <si>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</si>
  <si>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</si>
  <si>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</si>
  <si>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</si>
  <si>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</si>
  <si>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</si>
  <si>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</si>
  <si>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</si>
  <si>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</si>
  <si>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</si>
  <si>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</si>
  <si>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</si>
  <si>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</si>
  <si>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</si>
  <si>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</si>
  <si>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</si>
  <si>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</si>
  <si>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</si>
  <si>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</si>
  <si>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</si>
  <si>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</si>
  <si>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</si>
  <si>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</si>
  <si>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</si>
  <si>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</si>
  <si>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</si>
  <si>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</si>
  <si>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</si>
  <si>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</si>
  <si>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</si>
  <si>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</si>
  <si>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</si>
  <si>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</si>
  <si>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</si>
  <si>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</si>
  <si>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</si>
  <si>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</si>
  <si>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</si>
  <si>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</si>
  <si>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</si>
  <si>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</si>
  <si>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</si>
  <si>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</si>
  <si>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</si>
  <si>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</si>
  <si>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</si>
  <si>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</si>
  <si>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</si>
  <si>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</si>
  <si>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</si>
  <si>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</si>
  <si>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</si>
  <si>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</si>
  <si>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</si>
  <si>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</si>
  <si>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</si>
  <si>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</si>
  <si>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</si>
  <si>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</si>
  <si>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</si>
  <si>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</si>
  <si>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</si>
  <si>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</si>
  <si>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</si>
  <si>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</si>
  <si>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</si>
  <si>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</si>
  <si>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</si>
  <si>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</si>
  <si>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</si>
  <si>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</si>
  <si>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</si>
  <si>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</si>
  <si>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</si>
  <si>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</si>
  <si>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</si>
  <si>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</si>
  <si>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</si>
  <si>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</si>
  <si>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</si>
  <si>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</si>
  <si>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</si>
  <si>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</si>
  <si>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</si>
  <si>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</si>
  <si>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</si>
  <si>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</si>
  <si>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</si>
  <si>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</si>
  <si>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</si>
  <si>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</si>
  <si>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</si>
  <si>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</si>
  <si>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</si>
  <si>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</si>
  <si>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</si>
  <si>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</si>
  <si>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</si>
  <si>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</si>
  <si>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</si>
  <si>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</si>
  <si>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</si>
  <si>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</si>
  <si>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</si>
  <si>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</si>
  <si>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</si>
  <si>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</si>
  <si>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</si>
  <si>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</si>
  <si>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</si>
  <si>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</si>
  <si>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</si>
  <si>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</si>
  <si>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</si>
  <si>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</si>
  <si>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</si>
  <si>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</si>
  <si>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</si>
  <si>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</si>
  <si>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</si>
  <si>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</si>
  <si>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</si>
  <si>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</si>
  <si>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</si>
  <si>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</si>
  <si>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</si>
  <si>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</si>
  <si>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</si>
  <si>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</si>
  <si>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</si>
  <si>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</si>
  <si>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</si>
  <si>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</si>
  <si>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</si>
  <si>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</si>
  <si>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</si>
  <si>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</si>
  <si>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</si>
  <si>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</si>
  <si>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</si>
  <si>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</si>
  <si>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</si>
  <si>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</si>
  <si>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</si>
  <si>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</si>
  <si>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</si>
  <si>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</si>
  <si>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</si>
  <si>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</si>
  <si>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</si>
  <si>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</si>
  <si>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</si>
  <si>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</si>
  <si>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</si>
  <si>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</si>
  <si>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</si>
  <si>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</si>
  <si>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</si>
  <si>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</si>
  <si>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</si>
  <si>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</si>
  <si>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</si>
  <si>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</si>
  <si>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</si>
  <si>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</si>
  <si>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</si>
  <si>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</si>
  <si>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</si>
  <si>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</si>
  <si>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</si>
  <si>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</si>
  <si>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</si>
  <si>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</si>
  <si>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</si>
  <si>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</si>
  <si>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</si>
  <si>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</si>
  <si>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</si>
  <si>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</si>
  <si>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</si>
  <si>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</si>
  <si>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</si>
  <si>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</si>
  <si>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</si>
  <si>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</si>
  <si>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</si>
  <si>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</si>
  <si>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</si>
  <si>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</si>
  <si>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</si>
  <si>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</si>
  <si>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</si>
  <si>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</si>
  <si>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</si>
  <si>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</si>
  <si>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</si>
  <si>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</si>
  <si>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</si>
  <si>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</si>
  <si>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</si>
  <si>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</si>
  <si>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</si>
  <si>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</si>
  <si>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</si>
  <si>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</si>
  <si>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</si>
  <si>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</si>
  <si>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</si>
  <si>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</si>
  <si>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</si>
  <si>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</si>
  <si>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</si>
  <si>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</si>
  <si>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</si>
  <si>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</si>
  <si>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</si>
  <si>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</si>
  <si>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</si>
  <si>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</si>
  <si>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</si>
  <si>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</si>
  <si>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</si>
  <si>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</si>
  <si>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</si>
  <si>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</si>
  <si>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</si>
  <si>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</si>
  <si>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</si>
  <si>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</si>
  <si>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</si>
  <si>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</si>
  <si>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</si>
  <si>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</si>
  <si>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</si>
  <si>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</si>
  <si>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</si>
  <si>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</si>
  <si>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</si>
  <si>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</si>
  <si>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</si>
  <si>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</si>
  <si>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</si>
  <si>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</si>
  <si>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</si>
  <si>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</si>
  <si>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</si>
  <si>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</si>
  <si>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</si>
  <si>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</si>
  <si>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</si>
  <si>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</si>
  <si>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</si>
  <si>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</si>
  <si>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</si>
  <si>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</si>
  <si>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</si>
  <si>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</si>
  <si>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</si>
  <si>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</si>
  <si>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</si>
  <si>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</si>
  <si>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</si>
  <si>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</si>
  <si>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</si>
  <si>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</si>
  <si>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</si>
  <si>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</si>
  <si>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</si>
  <si>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</si>
  <si>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</si>
  <si>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</si>
  <si>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</si>
  <si>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</si>
  <si>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</si>
  <si>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</si>
  <si>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</si>
  <si>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</si>
  <si>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</si>
  <si>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</si>
  <si>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</si>
  <si>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</si>
  <si>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</si>
  <si>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</si>
  <si>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</si>
  <si>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</si>
  <si>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</si>
  <si>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</si>
  <si>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</si>
  <si>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</si>
  <si>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</si>
  <si>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</si>
  <si>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</si>
  <si>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</si>
  <si>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</si>
  <si>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</si>
  <si>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</si>
  <si>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</si>
  <si>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</si>
  <si>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</si>
  <si>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</si>
  <si>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</si>
  <si>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</si>
  <si>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</si>
  <si>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</si>
  <si>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</si>
  <si>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</si>
  <si>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</si>
  <si>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</si>
  <si>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</si>
  <si>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</si>
  <si>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</si>
  <si>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</si>
  <si>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</si>
  <si>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</si>
  <si>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</si>
  <si>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</si>
  <si>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</si>
  <si>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</si>
  <si>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</si>
  <si>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</si>
  <si>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</si>
  <si>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</si>
  <si>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</si>
  <si>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</si>
  <si>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</si>
  <si>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</si>
  <si>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</si>
  <si>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</si>
  <si>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</si>
  <si>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</si>
  <si>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</si>
  <si>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</si>
  <si>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</si>
  <si>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</si>
  <si>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</si>
  <si>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</si>
  <si>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</si>
  <si>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</si>
  <si>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</si>
  <si>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</si>
  <si>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</si>
  <si>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</si>
  <si>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</si>
  <si>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</si>
  <si>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</si>
  <si>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</si>
  <si>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</si>
  <si>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</si>
  <si>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</si>
  <si>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</si>
  <si>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</si>
  <si>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</si>
  <si>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</si>
  <si>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</si>
  <si>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</si>
  <si>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</si>
  <si>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</si>
  <si>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</si>
  <si>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</si>
  <si>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</si>
  <si>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</si>
  <si>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</si>
  <si>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</si>
  <si>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</si>
  <si>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</si>
  <si>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</si>
  <si>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</si>
  <si>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</si>
  <si>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</si>
  <si>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</si>
  <si>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</si>
  <si>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</si>
  <si>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</si>
  <si>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</si>
  <si>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</si>
  <si>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</si>
  <si>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</si>
  <si>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</si>
  <si>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</si>
  <si>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</si>
  <si>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</si>
  <si>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</si>
  <si>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</si>
  <si>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</si>
  <si>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</si>
  <si>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</si>
  <si>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</si>
  <si>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</si>
  <si>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</si>
  <si>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</si>
  <si>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</si>
  <si>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</si>
  <si>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</si>
  <si>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</si>
  <si>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</si>
  <si>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</si>
  <si>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</si>
  <si>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</si>
  <si>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</si>
  <si>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</si>
  <si>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</si>
  <si>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</si>
  <si>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</si>
  <si>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</si>
  <si>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</si>
  <si>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</si>
  <si>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</si>
  <si>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</si>
  <si>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</si>
  <si>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</si>
  <si>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</si>
  <si>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</si>
  <si>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</si>
  <si>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</si>
  <si>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</si>
  <si>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</si>
  <si>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</si>
  <si>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</si>
  <si>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</si>
  <si>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</si>
  <si>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</si>
  <si>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</si>
  <si>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</si>
  <si>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</si>
  <si>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</si>
  <si>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</si>
  <si>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</si>
  <si>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</si>
  <si>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</si>
  <si>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</si>
  <si>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</si>
  <si>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</si>
  <si>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</si>
  <si>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</si>
  <si>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</si>
  <si>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</si>
  <si>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</si>
  <si>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</si>
  <si>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</si>
  <si>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</si>
  <si>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</si>
  <si>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</si>
  <si>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</si>
  <si>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</si>
  <si>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</si>
  <si>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</si>
  <si>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</si>
  <si>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</si>
  <si>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</si>
  <si>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</si>
  <si>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</si>
  <si>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</si>
  <si>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</si>
  <si>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</si>
  <si>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</si>
  <si>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</si>
  <si>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</si>
  <si>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</si>
  <si>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</si>
  <si>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</si>
  <si>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</si>
  <si>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</si>
  <si>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</si>
  <si>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</si>
  <si>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</si>
  <si>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</si>
  <si>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</si>
  <si>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</si>
  <si>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</si>
  <si>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</si>
  <si>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</si>
  <si>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</si>
  <si>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</si>
  <si>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</si>
  <si>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</si>
  <si>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</si>
  <si>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</si>
  <si>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</si>
  <si>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</si>
  <si>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</si>
  <si>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</si>
  <si>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</si>
  <si>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</si>
  <si>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</si>
  <si>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</si>
  <si>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</si>
  <si>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</si>
  <si>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</si>
  <si>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</si>
  <si>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</si>
  <si>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</si>
  <si>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</si>
  <si>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</si>
  <si>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</si>
  <si>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</si>
  <si>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</si>
  <si>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</si>
  <si>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</si>
  <si>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</si>
  <si>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</si>
  <si>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</si>
  <si>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</si>
  <si>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</si>
  <si>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</si>
  <si>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</si>
  <si>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</si>
  <si>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</si>
  <si>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</si>
  <si>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</si>
  <si>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</si>
  <si>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</si>
  <si>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</si>
  <si>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</si>
  <si>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</si>
  <si>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</si>
  <si>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</si>
  <si>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</si>
  <si>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</si>
  <si>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</si>
  <si>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</si>
  <si>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</si>
  <si>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</si>
  <si>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</si>
  <si>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</si>
  <si>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</si>
  <si>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</si>
  <si>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</si>
  <si>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</si>
  <si>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</si>
  <si>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</si>
  <si>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</si>
  <si>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</si>
  <si>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</si>
  <si>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</si>
  <si>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</si>
  <si>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</si>
  <si>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</si>
  <si>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</si>
  <si>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</si>
  <si>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</si>
  <si>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</si>
  <si>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</si>
  <si>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</si>
  <si>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</si>
  <si>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</si>
  <si>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</si>
  <si>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</si>
  <si>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</si>
  <si>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</si>
  <si>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</si>
  <si>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</si>
  <si>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</si>
  <si>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</si>
  <si>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</si>
  <si>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</si>
  <si>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</si>
  <si>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</si>
  <si>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</si>
  <si>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</si>
  <si>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</si>
  <si>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</si>
  <si>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</si>
  <si>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</si>
  <si>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</si>
  <si>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</si>
  <si>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</si>
  <si>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</si>
  <si>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</si>
  <si>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</si>
  <si>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</si>
  <si>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</si>
  <si>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</si>
  <si>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</si>
  <si>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</si>
  <si>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</si>
  <si>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</si>
  <si>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</si>
  <si>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</si>
  <si>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</si>
  <si>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</si>
  <si>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</si>
  <si>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</si>
  <si>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</si>
  <si>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</si>
  <si>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</si>
  <si>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</si>
  <si>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</si>
  <si>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</si>
  <si>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</si>
  <si>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</si>
  <si>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</si>
  <si>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</si>
  <si>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</si>
  <si>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</si>
  <si>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</si>
  <si>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</si>
  <si>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</si>
  <si>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</si>
  <si>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</si>
  <si>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</si>
  <si>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</si>
  <si>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</si>
  <si>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</si>
  <si>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</si>
  <si>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</si>
  <si>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</si>
  <si>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</si>
  <si>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</si>
  <si>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</si>
  <si>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</si>
  <si>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</si>
  <si>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</si>
  <si>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</si>
  <si>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</si>
  <si>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</si>
  <si>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</si>
  <si>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</si>
  <si>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</si>
  <si>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</si>
  <si>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</si>
  <si>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</si>
  <si>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</si>
  <si>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</si>
  <si>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</si>
  <si>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</si>
  <si>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</si>
  <si>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</si>
  <si>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</si>
  <si>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</si>
  <si>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</si>
  <si>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</si>
  <si>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</si>
  <si>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</si>
  <si>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</si>
  <si>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</si>
  <si>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</si>
  <si>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</si>
  <si>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</si>
  <si>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</si>
  <si>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</si>
  <si>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</si>
  <si>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</si>
  <si>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</si>
  <si>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</si>
  <si>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</si>
  <si>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</si>
  <si>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</si>
  <si>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</si>
  <si>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</si>
  <si>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</si>
  <si>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</si>
  <si>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</si>
  <si>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</si>
  <si>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</si>
  <si>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</si>
  <si>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</si>
  <si>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</si>
  <si>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</si>
  <si>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</si>
  <si>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</si>
  <si>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</si>
  <si>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</si>
  <si>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</si>
  <si>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</si>
  <si>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</si>
  <si>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</si>
  <si>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</si>
  <si>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</si>
  <si>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</si>
  <si>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</si>
  <si>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</si>
  <si>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</si>
  <si>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</si>
  <si>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</si>
  <si>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</si>
  <si>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</si>
  <si>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</si>
  <si>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</si>
  <si>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</si>
  <si>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</si>
  <si>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</si>
  <si>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</si>
  <si>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</si>
  <si>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</si>
  <si>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</si>
  <si>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</si>
  <si>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</si>
  <si>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</si>
  <si>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</si>
  <si>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</si>
  <si>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</si>
  <si>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</si>
  <si>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</si>
  <si>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</si>
  <si>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</si>
  <si>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</si>
  <si>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</si>
  <si>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</si>
  <si>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</si>
  <si>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</si>
  <si>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</si>
  <si>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</si>
  <si>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</si>
  <si>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</si>
  <si>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</si>
  <si>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</si>
  <si>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</si>
  <si>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</si>
  <si>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</si>
  <si>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</si>
  <si>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</si>
  <si>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</si>
  <si>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</si>
  <si>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</si>
  <si>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</si>
  <si>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</si>
  <si>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</si>
  <si>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</si>
  <si>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</si>
  <si>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</si>
  <si>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</si>
  <si>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</si>
  <si>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</si>
  <si>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</si>
  <si>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</si>
  <si>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</si>
  <si>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</si>
  <si>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</si>
  <si>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</si>
  <si>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</si>
  <si>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</si>
  <si>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</si>
  <si>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</si>
  <si>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</si>
  <si>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</si>
  <si>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</si>
  <si>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</si>
  <si>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</si>
  <si>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</si>
  <si>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</si>
  <si>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</si>
  <si>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</si>
  <si>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</si>
  <si>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</si>
  <si>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</si>
  <si>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</si>
  <si>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</si>
  <si>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</si>
  <si>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</si>
  <si>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</si>
  <si>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</si>
  <si>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</si>
  <si>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</si>
  <si>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</si>
  <si>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</si>
  <si>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</si>
  <si>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</si>
  <si>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</si>
  <si>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</si>
  <si>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</si>
  <si>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</si>
  <si>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</si>
  <si>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</si>
  <si>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</si>
  <si>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</si>
  <si>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</si>
  <si>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</si>
  <si>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</si>
  <si>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</si>
  <si>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</si>
  <si>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</si>
  <si>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</si>
  <si>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</si>
  <si>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</si>
  <si>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</si>
  <si>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</si>
  <si>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</si>
  <si>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</si>
  <si>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</si>
  <si>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</si>
  <si>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</si>
  <si>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</si>
  <si>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</si>
  <si>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</si>
  <si>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</si>
  <si>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</si>
  <si>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</si>
  <si>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</si>
  <si>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</si>
  <si>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</si>
  <si>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</si>
  <si>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</si>
  <si>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</si>
  <si>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</si>
  <si>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</si>
  <si>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</si>
  <si>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</si>
  <si>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</si>
  <si>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</si>
  <si>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</si>
  <si>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</si>
  <si>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</si>
  <si>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</si>
  <si>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</si>
  <si>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</si>
  <si>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</si>
  <si>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</si>
  <si>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</si>
  <si>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</si>
  <si>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</si>
  <si>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</si>
  <si>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</si>
  <si>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</si>
  <si>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</si>
  <si>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</si>
  <si>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</si>
  <si>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</si>
  <si>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</si>
  <si>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</si>
  <si>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</si>
  <si>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</si>
  <si>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</si>
  <si>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</si>
  <si>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</si>
  <si>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</si>
  <si>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</si>
  <si>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</si>
  <si>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</si>
  <si>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</si>
  <si>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</si>
  <si>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</si>
  <si>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</si>
  <si>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</si>
  <si>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</si>
  <si>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</si>
  <si>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</si>
  <si>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</si>
  <si>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</si>
  <si>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</si>
  <si>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</si>
  <si>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</si>
  <si>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</si>
  <si>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</si>
  <si>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</si>
  <si>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</si>
  <si>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</si>
  <si>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</si>
  <si>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</si>
  <si>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</si>
  <si>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</si>
  <si>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</si>
  <si>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</si>
  <si>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</si>
  <si>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</si>
  <si>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</si>
  <si>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</si>
  <si>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</si>
  <si>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</si>
  <si>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</si>
  <si>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</si>
  <si>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</si>
  <si>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</si>
  <si>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</si>
  <si>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</si>
  <si>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</si>
  <si>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</si>
  <si>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</si>
  <si>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</si>
  <si>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</si>
  <si>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</si>
  <si>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</si>
  <si>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</si>
  <si>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</si>
  <si>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</si>
  <si>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</si>
  <si>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</si>
  <si>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</si>
  <si>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</si>
  <si>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</si>
  <si>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</si>
  <si>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</si>
  <si>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</si>
  <si>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</si>
  <si>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</si>
  <si>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</si>
  <si>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</si>
  <si>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</si>
  <si>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</si>
  <si>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</si>
  <si>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</si>
  <si>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</si>
  <si>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</si>
  <si>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</si>
  <si>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</si>
  <si>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</si>
  <si>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</si>
  <si>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</si>
  <si>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</si>
  <si>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</si>
  <si>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</si>
  <si>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</si>
  <si>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</si>
  <si>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</si>
  <si>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</si>
  <si>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</si>
  <si>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</si>
  <si>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</si>
  <si>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</si>
  <si>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</si>
  <si>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</si>
  <si>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</si>
  <si>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</si>
  <si>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</si>
  <si>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</si>
  <si>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</si>
  <si>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</si>
  <si>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</si>
  <si>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</si>
  <si>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</si>
  <si>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</si>
  <si>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</si>
  <si>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</si>
  <si>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</si>
  <si>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</si>
  <si>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</si>
  <si>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</si>
  <si>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</si>
  <si>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</si>
  <si>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</si>
  <si>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</si>
  <si>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</si>
  <si>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</si>
  <si>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</si>
  <si>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</si>
  <si>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</si>
  <si>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</si>
  <si>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</si>
  <si>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</si>
  <si>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</si>
  <si>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</si>
  <si>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</si>
  <si>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</si>
  <si>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</si>
  <si>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</si>
  <si>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</si>
  <si>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</si>
  <si>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</si>
  <si>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</si>
  <si>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</si>
  <si>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</si>
  <si>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</si>
  <si>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</si>
  <si>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</si>
  <si>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</si>
  <si>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</si>
  <si>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</si>
  <si>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</si>
  <si>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</si>
  <si>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</si>
  <si>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</si>
  <si>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</si>
  <si>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</si>
  <si>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</si>
  <si>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</si>
  <si>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</si>
  <si>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</si>
  <si>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</si>
  <si>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</si>
  <si>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</si>
  <si>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</si>
  <si>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</si>
  <si>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</si>
  <si>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</si>
  <si>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</si>
  <si>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</si>
  <si>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</si>
  <si>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</si>
  <si>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</si>
  <si>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</si>
  <si>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</si>
  <si>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</si>
  <si>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</si>
  <si>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</si>
  <si>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</si>
  <si>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</si>
  <si>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</si>
  <si>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</si>
  <si>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</si>
  <si>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</si>
  <si>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</si>
  <si>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</si>
  <si>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</si>
  <si>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</si>
  <si>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</si>
  <si>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</si>
  <si>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</si>
  <si>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</si>
  <si>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</si>
  <si>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</si>
  <si>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</si>
  <si>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</si>
  <si>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</si>
  <si>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</si>
  <si>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</si>
  <si>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</si>
  <si>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</si>
  <si>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</si>
  <si>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</si>
  <si>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</si>
  <si>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</si>
  <si>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</si>
  <si>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</si>
  <si>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</si>
  <si>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</si>
  <si>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</si>
  <si>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</si>
  <si>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</si>
  <si>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</si>
  <si>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</si>
  <si>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</si>
  <si>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</si>
  <si>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</si>
  <si>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</si>
  <si>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</si>
  <si>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</si>
  <si>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</si>
  <si>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</si>
  <si>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</si>
  <si>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</si>
  <si>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</si>
  <si>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</si>
  <si>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</si>
  <si>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</si>
  <si>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</si>
  <si>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</si>
  <si>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</si>
  <si>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</si>
  <si>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</si>
  <si>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</si>
  <si>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</si>
  <si>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</si>
  <si>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</si>
  <si>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</si>
  <si>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</si>
  <si>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</si>
  <si>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</si>
  <si>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</si>
  <si>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</si>
  <si>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</si>
  <si>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</si>
  <si>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</si>
  <si>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</si>
  <si>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</si>
  <si>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</si>
  <si>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</si>
  <si>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</si>
  <si>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</si>
  <si>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</si>
  <si>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</si>
  <si>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</si>
  <si>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</si>
  <si>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</si>
  <si>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</si>
  <si>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</si>
  <si>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</si>
  <si>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</si>
  <si>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</si>
  <si>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</si>
  <si>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</si>
  <si>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</si>
  <si>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</si>
  <si>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</si>
  <si>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</si>
  <si>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</si>
  <si>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</si>
  <si>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</si>
  <si>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</si>
  <si>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</si>
  <si>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</si>
  <si>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</si>
  <si>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</si>
  <si>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</si>
  <si>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</si>
  <si>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</si>
  <si>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</si>
  <si>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</si>
  <si>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</si>
  <si>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</si>
  <si>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</si>
  <si>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</si>
  <si>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</si>
  <si>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</si>
  <si>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</si>
  <si>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</si>
  <si>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</si>
  <si>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</si>
  <si>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</si>
  <si>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</si>
  <si>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</si>
  <si>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</si>
  <si>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</si>
  <si>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</si>
  <si>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</si>
  <si>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</si>
  <si>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</si>
  <si>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</si>
  <si>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</si>
  <si>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</si>
  <si>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</si>
  <si>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</si>
  <si>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</si>
  <si>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</si>
  <si>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</si>
  <si>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</si>
  <si>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</si>
  <si>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</si>
  <si>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</si>
  <si>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</si>
  <si>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</si>
  <si>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</si>
  <si>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</si>
  <si>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</si>
  <si>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</si>
  <si>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</si>
  <si>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</si>
  <si>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</si>
  <si>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</si>
  <si>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</si>
  <si>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</si>
  <si>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</si>
  <si>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</si>
  <si>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</si>
  <si>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</si>
  <si>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</si>
  <si>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</si>
  <si>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</si>
  <si>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</si>
  <si>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</si>
  <si>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</si>
  <si>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</si>
  <si>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</si>
  <si>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</si>
  <si>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</si>
  <si>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</si>
  <si>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</si>
  <si>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</si>
  <si>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</si>
  <si>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</si>
  <si>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</si>
  <si>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</si>
  <si>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</si>
  <si>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</si>
  <si>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</si>
  <si>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</si>
  <si>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</si>
  <si>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</si>
  <si>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</si>
  <si>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</si>
  <si>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</si>
  <si>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</si>
  <si>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</si>
  <si>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</si>
  <si>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</si>
  <si>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</si>
  <si>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</si>
  <si>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</si>
  <si>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</si>
  <si>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</si>
  <si>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</si>
  <si>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</si>
  <si>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</si>
  <si>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</si>
  <si>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</si>
  <si>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</si>
  <si>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</si>
  <si>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</si>
  <si>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</si>
  <si>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</si>
  <si>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</si>
  <si>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</si>
  <si>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</si>
  <si>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</si>
  <si>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</si>
  <si>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</si>
  <si>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</si>
  <si>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</si>
  <si>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</si>
  <si>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</si>
  <si>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</si>
  <si>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</si>
  <si>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</si>
  <si>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</si>
  <si>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</si>
  <si>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</si>
  <si>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</si>
  <si>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</si>
  <si>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</si>
  <si>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</si>
  <si>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</si>
  <si>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</si>
  <si>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</si>
  <si>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</si>
  <si>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</si>
  <si>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</si>
  <si>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</si>
  <si>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</si>
  <si>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</si>
  <si>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</si>
  <si>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</si>
  <si>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</si>
  <si>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</si>
  <si>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</si>
  <si>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</si>
  <si>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</si>
  <si>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</si>
  <si>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</si>
  <si>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</si>
  <si>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</si>
  <si>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</si>
  <si>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</si>
  <si>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</si>
  <si>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</si>
  <si>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</si>
  <si>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</si>
  <si>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</si>
  <si>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</si>
  <si>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</si>
  <si>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</si>
  <si>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</si>
  <si>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</si>
  <si>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</si>
  <si>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</si>
  <si>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</si>
  <si>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</si>
  <si>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</si>
  <si>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</si>
  <si>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</si>
  <si>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</si>
  <si>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</si>
  <si>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</si>
  <si>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</si>
  <si>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</si>
  <si>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</si>
  <si>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</si>
  <si>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</si>
  <si>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</si>
  <si>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</si>
  <si>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</si>
  <si>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</si>
  <si>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</si>
  <si>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</si>
  <si>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</si>
  <si>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</si>
  <si>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</si>
  <si>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</si>
  <si>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</si>
  <si>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</si>
  <si>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</si>
  <si>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</si>
  <si>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</si>
  <si>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</si>
  <si>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</si>
  <si>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</si>
  <si>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</si>
  <si>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</si>
  <si>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</si>
  <si>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</si>
  <si>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</si>
  <si>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</si>
  <si>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</si>
  <si>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</si>
  <si>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</si>
  <si>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</si>
  <si>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</si>
  <si>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</si>
  <si>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</si>
  <si>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</si>
  <si>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</si>
  <si>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</si>
  <si>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</si>
  <si>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</si>
  <si>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</si>
  <si>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</si>
  <si>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</si>
  <si>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</si>
  <si>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</si>
  <si>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</si>
  <si>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</si>
  <si>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</si>
  <si>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</si>
  <si>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</si>
  <si>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</si>
  <si>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</si>
  <si>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</si>
  <si>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</si>
  <si>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</si>
  <si>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</si>
  <si>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</si>
  <si>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</si>
  <si>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</si>
  <si>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</si>
  <si>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</si>
  <si>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</si>
  <si>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</si>
  <si>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</si>
  <si>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</si>
  <si>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</si>
  <si>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</si>
  <si>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</si>
  <si>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</si>
  <si>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</si>
  <si>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</si>
  <si>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</si>
  <si>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</si>
  <si>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</si>
  <si>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</si>
  <si>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</si>
  <si>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</si>
  <si>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</si>
  <si>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</si>
  <si>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</si>
  <si>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</si>
  <si>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</si>
  <si>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</si>
  <si>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</si>
  <si>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</si>
  <si>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</si>
  <si>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</si>
  <si>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</si>
  <si>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</si>
  <si>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</si>
  <si>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</si>
  <si>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</si>
  <si>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</si>
  <si>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</si>
  <si>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</si>
  <si>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</si>
  <si>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</si>
  <si>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</si>
  <si>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</si>
  <si>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</si>
  <si>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</si>
  <si>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</si>
  <si>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</si>
  <si>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</si>
  <si>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</si>
  <si>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</si>
  <si>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</si>
  <si>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</si>
  <si>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</si>
  <si>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</si>
  <si>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</si>
  <si>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</si>
  <si>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</si>
  <si>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</si>
  <si>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</si>
  <si>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</si>
  <si>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</si>
  <si>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</si>
  <si>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</si>
  <si>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</si>
  <si>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</si>
  <si>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</si>
  <si>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</si>
  <si>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</si>
  <si>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</si>
  <si>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</si>
  <si>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</si>
  <si>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</si>
  <si>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</si>
  <si>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</si>
  <si>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</si>
  <si>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</si>
  <si>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</si>
  <si>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</si>
  <si>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</si>
  <si>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</si>
  <si>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</si>
  <si>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</si>
  <si>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</si>
  <si>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</si>
  <si>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</si>
  <si>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</si>
  <si>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</si>
  <si>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</si>
  <si>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</si>
  <si>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</si>
  <si>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</si>
  <si>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</si>
  <si>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</si>
  <si>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</si>
  <si>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</si>
  <si>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</si>
  <si>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</si>
  <si>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</si>
  <si>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</si>
  <si>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</si>
  <si>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</si>
  <si>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</si>
  <si>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</si>
  <si>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</si>
  <si>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</si>
  <si>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</si>
  <si>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</si>
  <si>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</si>
  <si>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</si>
  <si>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</si>
  <si>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</si>
  <si>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</si>
  <si>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</si>
  <si>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</si>
  <si>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</si>
  <si>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</si>
  <si>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</si>
  <si>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</si>
  <si>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</si>
  <si>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</si>
  <si>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</si>
  <si>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</si>
  <si>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</si>
  <si>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</si>
  <si>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</si>
  <si>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</si>
  <si>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</si>
  <si>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</si>
  <si>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</si>
  <si>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</si>
  <si>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</si>
  <si>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</si>
  <si>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</si>
  <si>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</si>
  <si>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</si>
  <si>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</si>
  <si>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</si>
  <si>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</si>
  <si>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</si>
  <si>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</si>
  <si>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</si>
  <si>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</si>
  <si>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</si>
  <si>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</si>
  <si>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</si>
  <si>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</si>
  <si>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</si>
  <si>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</si>
  <si>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</si>
  <si>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</si>
  <si>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</si>
  <si>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</si>
  <si>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</si>
  <si>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</si>
  <si>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</si>
  <si>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</si>
  <si>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</si>
  <si>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</si>
  <si>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</si>
  <si>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</si>
  <si>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</si>
  <si>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</si>
  <si>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</si>
  <si>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</si>
  <si>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</si>
  <si>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</si>
  <si>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</si>
  <si>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</si>
  <si>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</si>
  <si>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</si>
  <si>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</si>
  <si>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</si>
  <si>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</si>
  <si>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</si>
  <si>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</si>
  <si>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</si>
  <si>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</si>
  <si>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</si>
  <si>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</si>
  <si>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</si>
  <si>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</si>
  <si>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</si>
  <si>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</si>
  <si>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</si>
  <si>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</si>
  <si>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</si>
  <si>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</si>
  <si>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</si>
  <si>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</si>
  <si>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</si>
  <si>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</si>
  <si>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</si>
  <si>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</si>
  <si>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</si>
  <si>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</si>
  <si>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</si>
  <si>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</si>
  <si>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</si>
  <si>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</si>
  <si>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</si>
  <si>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</si>
  <si>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</si>
  <si>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</si>
  <si>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</si>
  <si>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</si>
  <si>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</si>
  <si>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</si>
  <si>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</si>
  <si>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</si>
  <si>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</si>
  <si>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</si>
  <si>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</si>
  <si>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</si>
  <si>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</si>
  <si>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</si>
  <si>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</si>
  <si>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</si>
  <si>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</si>
  <si>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</si>
  <si>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</si>
  <si>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</si>
  <si>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</si>
  <si>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</si>
  <si>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</si>
  <si>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</si>
  <si>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</si>
  <si>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</si>
  <si>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</si>
  <si>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</si>
  <si>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</si>
  <si>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</si>
  <si>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</si>
  <si>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</si>
  <si>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</si>
  <si>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</si>
  <si>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</si>
  <si>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</si>
  <si>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</si>
  <si>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</si>
  <si>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</si>
  <si>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</si>
  <si>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</si>
  <si>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</si>
  <si>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</si>
  <si>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</si>
  <si>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</si>
  <si>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</si>
  <si>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</si>
  <si>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</si>
  <si>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</si>
  <si>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</si>
  <si>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</si>
  <si>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</si>
  <si>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</si>
  <si>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</si>
  <si>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</si>
  <si>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</si>
  <si>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</si>
  <si>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</si>
  <si>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</si>
  <si>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</si>
  <si>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</si>
  <si>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</si>
  <si>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</si>
  <si>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</si>
  <si>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</si>
  <si>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</si>
  <si>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</si>
  <si>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</si>
  <si>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</si>
  <si>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</si>
  <si>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</si>
  <si>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</si>
  <si>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</si>
  <si>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</si>
  <si>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</si>
  <si>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</si>
  <si>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</si>
  <si>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</si>
  <si>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</si>
  <si>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</si>
  <si>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</si>
  <si>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</si>
  <si>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</si>
  <si>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</si>
  <si>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</si>
  <si>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</si>
  <si>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</si>
  <si>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</si>
  <si>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</si>
  <si>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</si>
  <si>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</si>
  <si>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</si>
  <si>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</si>
  <si>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</si>
  <si>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</si>
  <si>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</si>
  <si>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</si>
  <si>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</si>
  <si>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</si>
  <si>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</si>
  <si>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</si>
  <si>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</si>
  <si>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</si>
  <si>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</si>
  <si>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</si>
  <si>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</si>
  <si>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</si>
  <si>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</si>
  <si>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</si>
  <si>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</si>
  <si>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</si>
  <si>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</si>
  <si>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</si>
  <si>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</si>
  <si>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</si>
  <si>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</si>
  <si>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</si>
  <si>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</si>
  <si>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</si>
  <si>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</si>
  <si>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</si>
  <si>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</si>
  <si>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</si>
  <si>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</si>
  <si>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</si>
  <si>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</si>
  <si>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</si>
  <si>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</si>
  <si>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</si>
  <si>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</si>
  <si>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</si>
  <si>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</si>
  <si>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</si>
  <si>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</si>
  <si>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</si>
  <si>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</si>
  <si>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</si>
  <si>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</si>
  <si>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</si>
  <si>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</si>
  <si>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</si>
  <si>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</si>
  <si>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</si>
  <si>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</si>
  <si>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</si>
  <si>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</si>
  <si>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</si>
  <si>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</si>
  <si>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</si>
  <si>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</si>
  <si>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</si>
  <si>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</si>
  <si>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</si>
  <si>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</si>
  <si>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</si>
  <si>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</si>
  <si>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</si>
  <si>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</si>
  <si>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</si>
  <si>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</si>
  <si>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</si>
  <si>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</si>
  <si>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</si>
  <si>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</si>
  <si>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</si>
  <si>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</si>
  <si>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</si>
  <si>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</si>
  <si>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</si>
  <si>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</si>
  <si>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</si>
  <si>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</si>
  <si>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</si>
  <si>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</si>
  <si>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</si>
  <si>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</si>
  <si>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</si>
  <si>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</si>
  <si>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</si>
  <si>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</si>
  <si>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</si>
  <si>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</si>
  <si>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</si>
  <si>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</si>
  <si>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</si>
  <si>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</si>
  <si>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</si>
  <si>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</si>
  <si>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</si>
  <si>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</si>
  <si>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</si>
  <si>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</si>
  <si>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</si>
  <si>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</si>
  <si>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</si>
  <si>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</si>
  <si>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</si>
  <si>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</si>
  <si>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</si>
  <si>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</si>
  <si>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</si>
  <si>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</si>
  <si>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</si>
  <si>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</si>
  <si>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</si>
  <si>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</si>
  <si>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</si>
  <si>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</si>
  <si>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</si>
  <si>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</si>
  <si>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</si>
  <si>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</si>
  <si>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</si>
  <si>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</si>
  <si>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</si>
  <si>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</si>
  <si>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</si>
  <si>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</si>
  <si>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</si>
  <si>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</si>
  <si>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</si>
  <si>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</si>
  <si>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</si>
  <si>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</si>
  <si>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</si>
  <si>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</si>
  <si>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</si>
  <si>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</si>
  <si>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</si>
  <si>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</si>
  <si>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</si>
  <si>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</si>
  <si>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</si>
  <si>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</si>
  <si>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</si>
  <si>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</si>
  <si>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</si>
  <si>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</si>
  <si>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</si>
  <si>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</si>
  <si>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</si>
  <si>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</si>
  <si>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</si>
  <si>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</si>
  <si>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</si>
  <si>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</si>
  <si>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</si>
  <si>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</si>
  <si>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</si>
  <si>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</si>
  <si>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</si>
  <si>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</si>
  <si>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</si>
  <si>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</si>
  <si>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</si>
  <si>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</si>
  <si>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</si>
  <si>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</si>
  <si>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</si>
  <si>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</si>
  <si>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</si>
  <si>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</si>
  <si>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</si>
  <si>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</si>
  <si>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</si>
  <si>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</si>
  <si>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</si>
  <si>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</si>
  <si>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</si>
  <si>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</si>
  <si>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</si>
  <si>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</si>
  <si>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</si>
  <si>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</si>
  <si>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</si>
  <si>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</si>
  <si>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</si>
  <si>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</si>
  <si>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</si>
  <si>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</si>
  <si>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</si>
  <si>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</si>
  <si>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</si>
  <si>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</si>
  <si>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</si>
  <si>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</si>
  <si>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</si>
  <si>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</si>
  <si>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</si>
  <si>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</si>
  <si>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</si>
  <si>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</si>
  <si>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</si>
  <si>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</si>
  <si>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</si>
  <si>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</si>
  <si>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</si>
  <si>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</si>
  <si>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</si>
  <si>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</si>
  <si>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</si>
  <si>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</si>
  <si>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</si>
  <si>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</si>
  <si>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</si>
  <si>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</si>
  <si>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</si>
  <si>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</si>
  <si>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</si>
  <si>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</si>
  <si>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</si>
  <si>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</si>
  <si>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</si>
  <si>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</si>
  <si>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</si>
  <si>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</si>
  <si>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</si>
  <si>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</si>
  <si>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</si>
  <si>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</si>
  <si>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</si>
  <si>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</si>
  <si>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</si>
  <si>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</si>
  <si>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</si>
  <si>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</si>
  <si>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</si>
  <si>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</si>
  <si>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</si>
  <si>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</si>
  <si>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</si>
  <si>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</si>
  <si>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</si>
  <si>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</si>
  <si>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</si>
  <si>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</si>
  <si>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</si>
  <si>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</si>
  <si>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</si>
  <si>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</si>
  <si>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</si>
  <si>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</si>
  <si>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</si>
  <si>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</si>
  <si>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</si>
  <si>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</si>
  <si>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</si>
  <si>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</si>
  <si>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</si>
  <si>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</si>
  <si>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</si>
  <si>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</si>
  <si>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</si>
  <si>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</si>
  <si>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</si>
  <si>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</si>
  <si>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</si>
  <si>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</si>
  <si>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</si>
  <si>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</si>
  <si>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</si>
  <si>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</si>
  <si>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</si>
  <si>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</si>
  <si>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</si>
  <si>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</si>
  <si>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</si>
  <si>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</si>
  <si>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</si>
  <si>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</si>
  <si>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</si>
  <si>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</si>
  <si>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</si>
  <si>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</si>
  <si>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</si>
  <si>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</si>
  <si>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</si>
  <si>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</si>
  <si>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</si>
  <si>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</si>
  <si>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</si>
  <si>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</si>
  <si>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</si>
  <si>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</si>
  <si>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</si>
  <si>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</si>
  <si>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</si>
  <si>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</si>
  <si>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</si>
  <si>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</si>
  <si>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</si>
  <si>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</si>
  <si>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</si>
  <si>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</si>
  <si>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</si>
  <si>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</si>
  <si>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</si>
  <si>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</si>
  <si>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</si>
  <si>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</si>
  <si>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</si>
  <si>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</si>
  <si>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</si>
  <si>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</si>
  <si>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</si>
  <si>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</si>
  <si>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</si>
  <si>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</si>
  <si>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</si>
  <si>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</si>
  <si>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</si>
  <si>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</si>
  <si>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</si>
  <si>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</si>
  <si>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</si>
  <si>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</si>
  <si>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</si>
  <si>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</si>
  <si>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</si>
  <si>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</si>
  <si>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</si>
  <si>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</si>
  <si>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</si>
  <si>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</si>
  <si>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</si>
  <si>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</si>
  <si>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</si>
  <si>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</si>
  <si>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</si>
  <si>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</si>
  <si>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</si>
  <si>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</si>
  <si>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</si>
  <si>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</si>
  <si>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</si>
  <si>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</si>
  <si>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</si>
  <si>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</si>
  <si>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</si>
  <si>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</si>
  <si>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</si>
  <si>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</si>
  <si>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</si>
  <si>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</si>
  <si>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</si>
  <si>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</si>
  <si>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</si>
  <si>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</si>
  <si>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</si>
  <si>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</si>
  <si>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</si>
  <si>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</si>
  <si>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</si>
  <si>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</si>
  <si>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</si>
  <si>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</si>
  <si>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</si>
  <si>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</si>
  <si>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</si>
  <si>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</si>
  <si>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</si>
  <si>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</si>
  <si>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</si>
  <si>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</si>
  <si>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</si>
  <si>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</si>
  <si>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</si>
  <si>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</si>
  <si>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</si>
  <si>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</si>
  <si>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</si>
  <si>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</si>
  <si>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</si>
  <si>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</si>
  <si>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</si>
  <si>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</si>
  <si>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</si>
  <si>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</si>
  <si>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</si>
  <si>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</si>
  <si>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</si>
  <si>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</si>
  <si>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</si>
  <si>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</si>
  <si>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</si>
  <si>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</si>
  <si>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</si>
  <si>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</si>
  <si>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</si>
  <si>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</si>
  <si>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</si>
  <si>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</si>
  <si>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</si>
  <si>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</si>
  <si>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</si>
  <si>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</si>
  <si>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</si>
  <si>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</si>
  <si>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</si>
  <si>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</si>
  <si>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</si>
  <si>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</si>
  <si>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</si>
  <si>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</si>
  <si>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</si>
  <si>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</si>
  <si>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</si>
  <si>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</si>
  <si>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</si>
  <si>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</si>
  <si>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</si>
  <si>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</si>
  <si>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</si>
  <si>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</si>
  <si>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</si>
  <si>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</si>
  <si>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</si>
  <si>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</si>
  <si>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</si>
  <si>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</si>
  <si>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</si>
  <si>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</si>
  <si>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</si>
  <si>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</si>
  <si>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</si>
  <si>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</si>
  <si>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</si>
  <si>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</si>
  <si>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</si>
  <si>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</si>
  <si>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</si>
  <si>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</si>
  <si>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</si>
  <si>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</si>
  <si>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</si>
  <si>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</si>
  <si>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</si>
  <si>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</si>
  <si>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</si>
  <si>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</si>
  <si>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</si>
  <si>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</si>
  <si>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</si>
  <si>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</si>
  <si>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</si>
  <si>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</si>
  <si>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</si>
  <si>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</si>
  <si>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</si>
  <si>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</si>
  <si>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</si>
  <si>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</si>
  <si>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</si>
  <si>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</si>
  <si>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</si>
  <si>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</si>
  <si>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</si>
  <si>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</si>
  <si>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</si>
  <si>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</si>
  <si>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</si>
  <si>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</si>
  <si>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</si>
  <si>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</si>
  <si>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</si>
  <si>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</si>
  <si>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</si>
  <si>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</si>
  <si>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</si>
  <si>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</si>
  <si>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</si>
  <si>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</si>
  <si>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</si>
  <si>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</si>
  <si>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</si>
  <si>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</si>
  <si>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</si>
  <si>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</si>
  <si>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</si>
  <si>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</si>
  <si>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</si>
  <si>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</si>
  <si>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</si>
  <si>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</si>
  <si>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</si>
  <si>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</si>
  <si>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</si>
  <si>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</si>
  <si>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</si>
  <si>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</si>
  <si>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</si>
  <si>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</si>
  <si>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</si>
  <si>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</si>
  <si>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</si>
  <si>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</si>
  <si>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</si>
  <si>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</si>
  <si>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</si>
  <si>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</si>
  <si>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</si>
  <si>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</si>
  <si>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</si>
  <si>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</si>
  <si>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</si>
  <si>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</si>
  <si>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</si>
  <si>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</si>
  <si>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</si>
  <si>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</si>
  <si>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</si>
  <si>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</si>
  <si>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</si>
  <si>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</si>
  <si>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</si>
  <si>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</si>
  <si>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</si>
  <si>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</si>
  <si>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</si>
  <si>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</si>
  <si>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</si>
  <si>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</si>
  <si>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</si>
  <si>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</si>
  <si>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</si>
  <si>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</si>
  <si>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</si>
  <si>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</si>
  <si>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</si>
  <si>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</si>
  <si>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</si>
  <si>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</si>
  <si>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</si>
  <si>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</si>
  <si>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</si>
  <si>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</si>
  <si>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</si>
  <si>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</si>
  <si>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</si>
  <si>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</si>
  <si>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</si>
  <si>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</si>
  <si>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</si>
  <si>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</si>
  <si>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</si>
  <si>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</si>
  <si>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</si>
  <si>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</si>
  <si>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</si>
  <si>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</si>
  <si>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</si>
  <si>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</si>
  <si>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</si>
  <si>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</si>
  <si>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</si>
  <si>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</si>
  <si>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</si>
  <si>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</si>
  <si>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</si>
  <si>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</si>
  <si>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</si>
  <si>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</si>
  <si>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</si>
  <si>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</si>
  <si>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</si>
  <si>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</si>
  <si>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</si>
  <si>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</si>
  <si>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</si>
  <si>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</si>
  <si>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</si>
  <si>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</si>
  <si>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</si>
  <si>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</si>
  <si>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</si>
  <si>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</si>
  <si>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</si>
  <si>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</si>
  <si>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</si>
  <si>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</si>
  <si>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</si>
  <si>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</si>
  <si>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</si>
  <si>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</si>
  <si>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</si>
  <si>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</si>
  <si>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</si>
  <si>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</si>
  <si>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</si>
  <si>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</si>
  <si>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</si>
  <si>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</si>
  <si>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</si>
  <si>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</si>
  <si>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</si>
  <si>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</si>
  <si>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</si>
  <si>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</si>
  <si>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</si>
  <si>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</si>
  <si>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</si>
  <si>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</si>
  <si>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</si>
  <si>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</si>
  <si>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</si>
  <si>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</si>
  <si>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</si>
  <si>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</si>
  <si>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</si>
  <si>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</si>
  <si>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</si>
  <si>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</si>
  <si>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</si>
  <si>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</si>
  <si>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</si>
  <si>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</si>
  <si>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</si>
  <si>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</si>
  <si>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</si>
  <si>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</si>
  <si>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</si>
  <si>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</si>
  <si>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</si>
  <si>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</si>
  <si>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</si>
  <si>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</si>
  <si>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</si>
  <si>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</si>
  <si>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</si>
  <si>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</si>
  <si>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</si>
  <si>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</si>
  <si>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</si>
  <si>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</si>
  <si>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</si>
  <si>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</si>
  <si>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</si>
  <si>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</si>
  <si>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</si>
  <si>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</si>
  <si>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</si>
  <si>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</si>
  <si>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</si>
  <si>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</si>
  <si>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</si>
  <si>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</si>
  <si>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</si>
  <si>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</si>
  <si>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</si>
  <si>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</si>
  <si>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</si>
  <si>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</si>
  <si>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</si>
  <si>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</si>
  <si>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</si>
  <si>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</si>
  <si>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</si>
  <si>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</si>
  <si>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</si>
  <si>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</si>
  <si>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</si>
  <si>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</si>
  <si>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</si>
  <si>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</si>
  <si>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</si>
  <si>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</si>
  <si>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</si>
  <si>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</si>
  <si>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</si>
  <si>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</si>
  <si>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</si>
  <si>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</si>
  <si>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</si>
  <si>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</si>
  <si>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</si>
  <si>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</si>
  <si>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</si>
  <si>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</si>
  <si>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</si>
  <si>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</si>
  <si>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</si>
  <si>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</si>
  <si>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</si>
  <si>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</si>
  <si>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</si>
  <si>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</si>
  <si>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</si>
  <si>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</si>
  <si>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</si>
  <si>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</si>
  <si>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</si>
  <si>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</si>
  <si>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</si>
  <si>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</si>
  <si>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</si>
  <si>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</si>
  <si>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</si>
  <si>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</si>
  <si>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</si>
  <si>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</si>
  <si>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</si>
  <si>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</si>
  <si>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</si>
  <si>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</si>
  <si>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</si>
  <si>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</si>
  <si>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</si>
  <si>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</si>
  <si>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</si>
  <si>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</si>
  <si>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</si>
  <si>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</si>
  <si>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</si>
  <si>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</si>
  <si>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</si>
  <si>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</si>
  <si>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</si>
  <si>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</si>
  <si>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</si>
  <si>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</si>
  <si>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</si>
  <si>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</si>
  <si>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</si>
  <si>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</si>
  <si>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</si>
  <si>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</si>
  <si>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</si>
  <si>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</si>
  <si>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</si>
  <si>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</si>
  <si>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</si>
  <si>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</si>
  <si>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</si>
  <si>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</si>
  <si>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</si>
  <si>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</si>
  <si>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</si>
  <si>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</si>
  <si>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</si>
  <si>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</si>
  <si>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</si>
  <si>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</si>
  <si>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</si>
  <si>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</si>
  <si>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</si>
  <si>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</si>
  <si>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</si>
  <si>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</si>
  <si>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</si>
  <si>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</si>
  <si>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</si>
  <si>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</si>
  <si>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</si>
  <si>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</si>
  <si>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</si>
  <si>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</si>
  <si>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</si>
  <si>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</si>
  <si>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</si>
  <si>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</si>
  <si>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</si>
  <si>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</si>
  <si>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</si>
  <si>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</si>
  <si>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</si>
  <si>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</si>
  <si>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</si>
  <si>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</si>
  <si>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</si>
  <si>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</si>
  <si>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</si>
  <si>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</si>
  <si>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</si>
  <si>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</si>
  <si>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</si>
  <si>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</si>
  <si>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</si>
  <si>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</si>
  <si>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</si>
  <si>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</si>
  <si>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</si>
  <si>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</si>
  <si>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</si>
  <si>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</si>
  <si>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</si>
  <si>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</si>
  <si>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</si>
  <si>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</si>
  <si>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</si>
  <si>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</si>
  <si>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</si>
  <si>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</si>
  <si>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</si>
  <si>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</si>
  <si>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</si>
  <si>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</si>
  <si>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</si>
  <si>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</si>
  <si>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</si>
  <si>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</si>
  <si>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</si>
  <si>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</si>
  <si>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</si>
  <si>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</si>
  <si>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</si>
  <si>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</si>
  <si>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</si>
  <si>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</si>
  <si>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</si>
  <si>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</si>
  <si>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</si>
  <si>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</si>
  <si>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</si>
  <si>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</si>
  <si>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</si>
  <si>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</si>
  <si>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</si>
  <si>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</si>
  <si>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</si>
  <si>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</si>
  <si>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</si>
  <si>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</si>
  <si>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</si>
  <si>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</si>
  <si>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</si>
  <si>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</si>
  <si>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</si>
  <si>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</si>
  <si>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</si>
  <si>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</si>
  <si>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</si>
  <si>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</si>
  <si>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</si>
  <si>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</si>
  <si>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</si>
  <si>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</si>
  <si>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</si>
  <si>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</si>
  <si>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</si>
  <si>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</si>
  <si>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</si>
  <si>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</si>
  <si>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</si>
  <si>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</si>
  <si>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</si>
  <si>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</si>
  <si>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</si>
  <si>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</si>
  <si>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</si>
  <si>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</si>
  <si>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</si>
  <si>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</si>
  <si>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</si>
  <si>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</si>
  <si>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</si>
  <si>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</si>
  <si>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</si>
  <si>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</si>
  <si>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</si>
  <si>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</si>
  <si>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</si>
  <si>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</si>
  <si>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</si>
  <si>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</si>
  <si>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</si>
  <si>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</si>
  <si>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</si>
  <si>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</si>
  <si>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</si>
  <si>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</si>
  <si>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</si>
  <si>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</si>
  <si>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</si>
  <si>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</si>
  <si>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</si>
  <si>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</si>
  <si>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</si>
  <si>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</si>
  <si>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</si>
  <si>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</si>
  <si>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</si>
  <si>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</si>
  <si>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</si>
  <si>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</si>
  <si>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</si>
  <si>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</si>
  <si>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</si>
  <si>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</si>
  <si>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</si>
  <si>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</si>
  <si>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</si>
  <si>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</si>
  <si>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</si>
  <si>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</si>
  <si>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</si>
  <si>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</si>
  <si>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</si>
  <si>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</si>
  <si>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</si>
  <si>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</si>
  <si>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</si>
  <si>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</si>
  <si>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</si>
  <si>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</si>
  <si>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</si>
  <si>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</si>
  <si>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</si>
  <si>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</si>
  <si>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</si>
  <si>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</si>
  <si>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</si>
  <si>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</si>
  <si>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</si>
  <si>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</si>
  <si>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</si>
  <si>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</si>
  <si>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</si>
  <si>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</si>
  <si>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</si>
  <si>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</si>
  <si>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</si>
  <si>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</si>
  <si>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</si>
  <si>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</si>
  <si>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</si>
  <si>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</si>
  <si>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</si>
  <si>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</si>
  <si>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</si>
  <si>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</si>
  <si>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</si>
  <si>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</si>
  <si>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</si>
  <si>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</si>
  <si>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</si>
  <si>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</si>
  <si>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</si>
  <si>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</si>
  <si>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</si>
  <si>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</si>
  <si>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</si>
  <si>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</si>
  <si>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</si>
  <si>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</si>
  <si>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</si>
  <si>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</si>
  <si>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</si>
  <si>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</si>
  <si>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</si>
  <si>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</si>
  <si>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</si>
  <si>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</si>
  <si>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</si>
  <si>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</si>
  <si>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</si>
  <si>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</si>
  <si>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</si>
  <si>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</si>
  <si>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</si>
  <si>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</si>
  <si>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</si>
  <si>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</si>
  <si>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</si>
  <si>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</si>
  <si>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</si>
  <si>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</si>
  <si>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</si>
  <si>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</si>
  <si>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</si>
  <si>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</si>
  <si>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</si>
  <si>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</si>
  <si>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</si>
  <si>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</si>
  <si>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</si>
  <si>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</si>
  <si>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</si>
  <si>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</si>
  <si>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</si>
  <si>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</si>
  <si>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</si>
  <si>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</si>
  <si>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</si>
  <si>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</si>
  <si>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</si>
  <si>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</si>
  <si>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</si>
  <si>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</si>
  <si>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</si>
  <si>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</si>
  <si>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</si>
  <si>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</si>
  <si>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</si>
  <si>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</si>
  <si>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</si>
  <si>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</si>
  <si>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</si>
  <si>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</si>
  <si>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</si>
  <si>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</si>
  <si>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</si>
  <si>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</si>
  <si>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</si>
  <si>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</si>
  <si>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</si>
  <si>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</si>
  <si>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</si>
  <si>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</si>
  <si>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</si>
  <si>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</si>
  <si>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</si>
  <si>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</si>
  <si>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</si>
  <si>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</si>
  <si>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</si>
  <si>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</si>
  <si>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</si>
  <si>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</si>
  <si>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</si>
  <si>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</si>
  <si>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</si>
  <si>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</si>
  <si>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</si>
  <si>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</si>
  <si>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</si>
  <si>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</si>
  <si>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</si>
  <si>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</si>
  <si>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</si>
  <si>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</si>
  <si>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</si>
  <si>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</si>
  <si>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</si>
  <si>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</si>
  <si>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</si>
  <si>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</si>
  <si>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</si>
  <si>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</si>
  <si>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</si>
  <si>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</si>
  <si>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</si>
  <si>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</si>
  <si>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</si>
  <si>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</si>
  <si>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</si>
  <si>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</si>
  <si>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</si>
  <si>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</si>
  <si>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</si>
  <si>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</si>
  <si>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</si>
  <si>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</si>
  <si>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</si>
  <si>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</si>
  <si>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</si>
  <si>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</si>
  <si>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</si>
  <si>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</si>
  <si>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</si>
  <si>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</si>
  <si>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</si>
  <si>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</si>
  <si>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</si>
  <si>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</si>
  <si>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</si>
  <si>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</si>
  <si>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</si>
  <si>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</si>
  <si>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</si>
  <si>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</si>
  <si>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</si>
  <si>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</si>
  <si>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</si>
  <si>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</si>
  <si>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</si>
  <si>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</si>
  <si>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</si>
  <si>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</si>
  <si>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</si>
  <si>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</si>
  <si>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</si>
  <si>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</si>
  <si>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</si>
  <si>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</si>
  <si>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</si>
  <si>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</si>
  <si>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</si>
  <si>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</si>
  <si>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</si>
  <si>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</si>
  <si>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</si>
  <si>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</si>
  <si>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</si>
  <si>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</si>
  <si>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</si>
  <si>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</si>
  <si>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</si>
  <si>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</si>
  <si>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</si>
  <si>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</si>
  <si>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</si>
  <si>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</si>
  <si>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</si>
  <si>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</si>
  <si>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</si>
  <si>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</si>
  <si>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</si>
  <si>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</si>
  <si>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</si>
  <si>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</si>
  <si>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</si>
  <si>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</si>
  <si>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</si>
  <si>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</si>
  <si>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</si>
  <si>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</si>
  <si>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</si>
  <si>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</si>
  <si>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</si>
  <si>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</si>
  <si>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</si>
  <si>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</si>
  <si>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</si>
  <si>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</si>
  <si>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</si>
  <si>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</si>
  <si>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</si>
  <si>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</si>
  <si>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</si>
  <si>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</si>
  <si>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</si>
  <si>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</si>
  <si>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</si>
  <si>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</si>
  <si>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</si>
  <si>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</si>
  <si>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</si>
  <si>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</si>
  <si>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</si>
  <si>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</si>
  <si>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</si>
  <si>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</si>
  <si>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</si>
  <si>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</si>
  <si>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</si>
  <si>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</si>
  <si>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</si>
  <si>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</si>
  <si>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</si>
  <si>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</si>
  <si>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</si>
  <si>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</si>
  <si>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</si>
  <si>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</si>
  <si>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</si>
  <si>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</si>
  <si>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</si>
  <si>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</si>
  <si>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</si>
  <si>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</si>
  <si>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</si>
  <si>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</si>
  <si>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</si>
  <si>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</si>
  <si>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</si>
  <si>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</si>
  <si>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</si>
  <si>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</si>
  <si>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</si>
  <si>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</si>
  <si>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</si>
  <si>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</si>
  <si>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</si>
  <si>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</si>
  <si>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</si>
  <si>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</si>
  <si>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</si>
  <si>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</si>
  <si>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</si>
  <si>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</si>
  <si>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</si>
  <si>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</si>
  <si>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</si>
  <si>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</si>
  <si>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</si>
  <si>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</si>
  <si>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</si>
  <si>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</si>
  <si>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</si>
  <si>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</si>
  <si>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</si>
  <si>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</si>
  <si>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</si>
  <si>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</si>
  <si>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</si>
  <si>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</si>
  <si>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</si>
  <si>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</si>
  <si>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</si>
  <si>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</si>
  <si>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</si>
  <si>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</si>
  <si>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</si>
  <si>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</si>
  <si>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</si>
  <si>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</si>
  <si>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</si>
  <si>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</si>
  <si>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</si>
  <si>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</si>
  <si>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</si>
  <si>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</si>
  <si>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</si>
  <si>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</si>
  <si>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</si>
  <si>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</si>
  <si>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</si>
  <si>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</si>
  <si>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</si>
  <si>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</si>
  <si>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</si>
  <si>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</si>
  <si>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</si>
  <si>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</si>
  <si>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</si>
  <si>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</si>
  <si>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</si>
  <si>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</si>
  <si>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</si>
  <si>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</si>
  <si>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</si>
  <si>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</si>
  <si>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</si>
  <si>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</si>
  <si>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</si>
  <si>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</si>
  <si>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</si>
  <si>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</si>
  <si>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</si>
  <si>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</si>
  <si>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</si>
  <si>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</si>
  <si>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</si>
  <si>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</si>
  <si>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</si>
  <si>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</si>
  <si>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</si>
  <si>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</si>
  <si>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</si>
  <si>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</si>
  <si>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</si>
  <si>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</si>
  <si>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</si>
  <si>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</si>
  <si>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</si>
  <si>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</si>
  <si>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</si>
  <si>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</si>
  <si>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</si>
  <si>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</si>
  <si>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</si>
  <si>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</si>
  <si>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</si>
  <si>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</si>
  <si>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</si>
  <si>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</si>
  <si>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</si>
  <si>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</si>
  <si>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</si>
  <si>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</si>
  <si>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</si>
  <si>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</si>
  <si>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</si>
  <si>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</si>
  <si>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</si>
  <si>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</si>
  <si>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</si>
  <si>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</si>
  <si>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</si>
  <si>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</si>
  <si>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</si>
  <si>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</si>
  <si>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</si>
  <si>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</si>
  <si>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</si>
  <si>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</si>
  <si>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</si>
  <si>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</si>
  <si>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</si>
  <si>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</si>
  <si>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</si>
  <si>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</si>
  <si>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</si>
  <si>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</si>
  <si>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</si>
  <si>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</si>
  <si>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</si>
  <si>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</si>
  <si>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</si>
  <si>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</si>
  <si>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</si>
  <si>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</si>
  <si>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</si>
  <si>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</si>
  <si>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</si>
  <si>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</si>
  <si>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</si>
  <si>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</si>
  <si>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</si>
  <si>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</si>
  <si>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</si>
  <si>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</si>
  <si>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</si>
  <si>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</si>
  <si>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</si>
  <si>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</si>
  <si>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</si>
  <si>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</si>
  <si>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</si>
  <si>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</si>
  <si>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</si>
  <si>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</si>
  <si>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</si>
  <si>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</si>
  <si>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</si>
  <si>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</si>
  <si>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</si>
  <si>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</si>
  <si>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</si>
  <si>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</si>
  <si>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</si>
  <si>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</si>
  <si>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</si>
  <si>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</si>
  <si>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</si>
  <si>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</si>
  <si>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</si>
  <si>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</si>
  <si>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</si>
  <si>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</si>
  <si>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</si>
  <si>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</si>
  <si>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</si>
  <si>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</si>
  <si>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</si>
  <si>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</si>
  <si>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</si>
  <si>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</si>
  <si>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</si>
  <si>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</si>
  <si>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</si>
  <si>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</si>
  <si>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</si>
  <si>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</si>
  <si>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</si>
  <si>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</si>
  <si>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</si>
  <si>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</si>
  <si>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</si>
  <si>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</si>
  <si>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</si>
  <si>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</si>
  <si>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</si>
  <si>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</si>
  <si>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</si>
  <si>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</si>
  <si>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</si>
  <si>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</si>
  <si>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</si>
  <si>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</si>
  <si>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</si>
  <si>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</si>
  <si>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</si>
  <si>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</si>
  <si>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</si>
  <si>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</si>
  <si>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</si>
  <si>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</si>
  <si>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</si>
  <si>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</si>
  <si>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</si>
  <si>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</si>
  <si>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</si>
  <si>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</si>
  <si>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</si>
  <si>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</si>
  <si>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</si>
  <si>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</si>
  <si>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</si>
  <si>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</si>
  <si>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</si>
  <si>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</si>
  <si>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</si>
  <si>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</si>
  <si>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</si>
  <si>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</si>
  <si>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</si>
  <si>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</si>
  <si>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</si>
  <si>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</si>
  <si>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</si>
  <si>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</si>
  <si>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</si>
  <si>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</si>
  <si>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</si>
  <si>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</si>
  <si>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</si>
  <si>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</si>
  <si>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</si>
  <si>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</si>
  <si>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</si>
  <si>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</si>
  <si>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</si>
  <si>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</si>
  <si>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</si>
  <si>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</si>
  <si>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</si>
  <si>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</si>
  <si>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</si>
  <si>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</si>
  <si>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</si>
  <si>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</si>
  <si>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</si>
  <si>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</si>
  <si>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</si>
  <si>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</si>
  <si>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</si>
  <si>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</si>
  <si>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</si>
  <si>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</si>
  <si>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</si>
  <si>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</si>
  <si>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</si>
  <si>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</si>
  <si>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</si>
  <si>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</si>
  <si>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</si>
  <si>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</si>
  <si>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</si>
  <si>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</si>
  <si>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</si>
  <si>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</si>
  <si>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</si>
  <si>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</si>
  <si>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</si>
  <si>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</si>
  <si>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</si>
  <si>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</si>
  <si>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</si>
  <si>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</si>
  <si>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</si>
  <si>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</si>
  <si>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</si>
  <si>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</si>
  <si>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</si>
  <si>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</si>
  <si>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</si>
  <si>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</si>
  <si>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</si>
  <si>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</si>
  <si>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</si>
  <si>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</si>
  <si>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</si>
  <si>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</si>
  <si>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</si>
  <si>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</si>
  <si>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</si>
  <si>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</si>
  <si>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</si>
  <si>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</si>
  <si>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</si>
  <si>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</si>
  <si>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</si>
  <si>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</si>
  <si>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</si>
  <si>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</si>
  <si>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</si>
  <si>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</si>
  <si>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</si>
  <si>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</si>
  <si>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</si>
  <si>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</si>
  <si>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</si>
  <si>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</si>
  <si>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</si>
  <si>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</si>
  <si>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</si>
  <si>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</si>
  <si>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</si>
  <si>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</si>
  <si>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</si>
  <si>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</si>
  <si>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</si>
  <si>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</si>
  <si>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</si>
  <si>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</si>
  <si>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</si>
  <si>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</si>
  <si>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</si>
  <si>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</si>
  <si>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</si>
  <si>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</si>
  <si>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</si>
  <si>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</si>
  <si>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</si>
  <si>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</si>
  <si>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</si>
  <si>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</si>
  <si>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</si>
  <si>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</si>
  <si>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</si>
  <si>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</si>
  <si>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</si>
  <si>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</si>
  <si>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</si>
  <si>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</si>
  <si>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</si>
  <si>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</si>
  <si>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</si>
  <si>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</si>
  <si>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</si>
  <si>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</si>
  <si>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</si>
  <si>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</si>
  <si>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</si>
  <si>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</si>
  <si>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</si>
  <si>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</si>
  <si>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</si>
  <si>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</si>
  <si>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</si>
  <si>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</si>
  <si>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</si>
  <si>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</si>
  <si>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</si>
  <si>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</si>
  <si>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</si>
  <si>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</si>
  <si>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</si>
  <si>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</si>
  <si>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</si>
  <si>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</si>
  <si>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</si>
  <si>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</si>
  <si>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</si>
  <si>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</si>
  <si>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</si>
  <si>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</si>
  <si>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</si>
  <si>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</si>
  <si>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</si>
  <si>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</si>
  <si>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</si>
  <si>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</si>
  <si>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</si>
  <si>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</si>
  <si>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</si>
  <si>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</si>
  <si>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</si>
  <si>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</si>
  <si>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</si>
  <si>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</si>
  <si>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</si>
  <si>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</si>
  <si>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</si>
  <si>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</si>
  <si>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</si>
  <si>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</si>
  <si>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</si>
  <si>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</si>
  <si>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</si>
  <si>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</si>
  <si>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</si>
  <si>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</si>
  <si>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</si>
  <si>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</si>
  <si>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</si>
  <si>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</si>
  <si>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</si>
  <si>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</si>
  <si>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</si>
  <si>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</si>
  <si>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</si>
  <si>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</si>
  <si>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</si>
  <si>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</si>
  <si>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</si>
  <si>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</si>
  <si>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</si>
  <si>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</si>
  <si>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</si>
  <si>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</si>
  <si>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</si>
  <si>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</si>
  <si>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</si>
  <si>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</si>
  <si>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</si>
  <si>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</si>
  <si>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</si>
  <si>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</si>
  <si>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</si>
  <si>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</si>
  <si>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</si>
  <si>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</si>
  <si>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</si>
  <si>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</si>
  <si>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</si>
  <si>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</si>
  <si>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</si>
  <si>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</si>
  <si>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</si>
  <si>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</si>
  <si>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</si>
  <si>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</si>
  <si>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</si>
  <si>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</si>
  <si>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</si>
  <si>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</si>
  <si>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</si>
  <si>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</si>
  <si>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</si>
  <si>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</si>
  <si>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</si>
  <si>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</si>
  <si>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</si>
  <si>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</si>
  <si>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</si>
  <si>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</si>
  <si>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</si>
  <si>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</si>
  <si>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</si>
  <si>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</si>
  <si>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</si>
  <si>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</si>
  <si>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</si>
  <si>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</si>
  <si>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</si>
  <si>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</si>
  <si>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</si>
  <si>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</si>
  <si>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</si>
  <si>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</si>
  <si>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</si>
  <si>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</si>
  <si>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</si>
  <si>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</si>
  <si>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</si>
  <si>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</si>
  <si>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</si>
  <si>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</si>
  <si>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</si>
  <si>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</si>
  <si>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</si>
  <si>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</si>
  <si>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</si>
  <si>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</si>
  <si>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</si>
  <si>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</si>
  <si>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</si>
  <si>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</si>
  <si>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</si>
  <si>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</si>
  <si>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</si>
  <si>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</si>
  <si>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</si>
  <si>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</si>
  <si>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</si>
  <si>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</si>
  <si>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</si>
  <si>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</si>
  <si>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</si>
  <si>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</si>
  <si>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</si>
  <si>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</si>
  <si>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</si>
  <si>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</si>
  <si>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</si>
  <si>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</si>
  <si>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</si>
  <si>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</si>
  <si>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</si>
  <si>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</si>
  <si>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</si>
  <si>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</si>
  <si>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</si>
  <si>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</si>
  <si>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</si>
  <si>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</si>
  <si>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</si>
  <si>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</si>
  <si>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</si>
  <si>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</si>
  <si>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</si>
  <si>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</si>
  <si>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</si>
  <si>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</si>
  <si>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</si>
  <si>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</si>
  <si>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</si>
  <si>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</si>
  <si>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</si>
  <si>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</si>
  <si>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</si>
  <si>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</si>
  <si>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</si>
  <si>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</si>
  <si>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</si>
  <si>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</si>
  <si>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</si>
  <si>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</si>
  <si>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</si>
  <si>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</si>
  <si>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</si>
  <si>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</si>
  <si>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</si>
  <si>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</si>
  <si>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</si>
  <si>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</si>
  <si>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</si>
  <si>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</si>
  <si>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</si>
  <si>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</si>
  <si>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</si>
  <si>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</si>
  <si>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</si>
  <si>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</si>
  <si>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</si>
  <si>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</si>
  <si>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</si>
  <si>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</si>
  <si>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</si>
  <si>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</si>
  <si>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</si>
  <si>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</si>
  <si>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</si>
  <si>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</si>
  <si>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</si>
  <si>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</si>
  <si>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</si>
  <si>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</si>
  <si>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</si>
  <si>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</si>
  <si>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</si>
  <si>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</si>
  <si>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</si>
  <si>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</si>
  <si>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</si>
  <si>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</si>
  <si>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</si>
  <si>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</si>
  <si>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</si>
  <si>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</si>
  <si>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</si>
  <si>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</si>
  <si>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</si>
  <si>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</si>
  <si>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</si>
  <si>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</si>
  <si>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</si>
  <si>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</si>
  <si>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</si>
  <si>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</si>
  <si>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</si>
  <si>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</si>
  <si>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</si>
  <si>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</si>
  <si>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</si>
  <si>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</si>
  <si>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</si>
  <si>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</si>
  <si>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</si>
  <si>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</si>
  <si>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</si>
  <si>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</si>
  <si>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</si>
  <si>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</si>
  <si>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</si>
  <si>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</si>
  <si>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</si>
  <si>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</si>
  <si>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</si>
  <si>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</si>
  <si>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</si>
  <si>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</si>
  <si>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</si>
  <si>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</si>
  <si>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</si>
  <si>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</si>
  <si>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</si>
  <si>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</si>
  <si>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</si>
  <si>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</si>
  <si>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</si>
  <si>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</si>
  <si>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</si>
  <si>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</si>
  <si>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</si>
  <si>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</si>
  <si>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</si>
  <si>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</si>
  <si>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</si>
  <si>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</si>
  <si>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</si>
  <si>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</si>
  <si>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</si>
  <si>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</si>
  <si>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</si>
  <si>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</si>
  <si>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</si>
  <si>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</si>
  <si>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</si>
  <si>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</si>
  <si>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</si>
  <si>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</si>
  <si>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</si>
  <si>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</si>
  <si>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</si>
  <si>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</si>
  <si>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</si>
  <si>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</si>
  <si>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</si>
  <si>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</si>
  <si>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</si>
  <si>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</si>
  <si>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</si>
  <si>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</si>
  <si>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</si>
  <si>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</si>
  <si>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</si>
  <si>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</si>
  <si>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</si>
  <si>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</si>
  <si>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</si>
  <si>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</si>
  <si>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</si>
  <si>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</si>
  <si>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</si>
  <si>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</si>
  <si>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</si>
  <si>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</si>
  <si>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</si>
  <si>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</si>
  <si>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</si>
  <si>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</si>
  <si>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</si>
  <si>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</si>
  <si>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</si>
  <si>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</si>
  <si>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</si>
  <si>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</si>
  <si>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</si>
  <si>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</si>
  <si>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</si>
  <si>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</si>
  <si>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</si>
  <si>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</si>
  <si>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</si>
  <si>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</si>
  <si>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</si>
  <si>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</si>
  <si>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</si>
  <si>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</si>
  <si>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</si>
  <si>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</si>
  <si>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</si>
  <si>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</si>
  <si>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</si>
  <si>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</si>
  <si>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</si>
  <si>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</si>
  <si>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</si>
  <si>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</si>
  <si>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</si>
  <si>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</si>
  <si>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</si>
  <si>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</si>
  <si>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</si>
  <si>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</si>
  <si>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</si>
  <si>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</si>
  <si>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</si>
  <si>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</si>
  <si>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</si>
  <si>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</si>
  <si>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</si>
  <si>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</si>
  <si>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</si>
  <si>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</si>
  <si>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</si>
  <si>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</si>
  <si>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</si>
  <si>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</si>
  <si>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</si>
  <si>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</si>
  <si>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</si>
  <si>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</si>
  <si>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</si>
  <si>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</si>
  <si>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</si>
  <si>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</si>
  <si>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</si>
  <si>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</si>
  <si>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</si>
  <si>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</si>
  <si>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</si>
  <si>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</si>
  <si>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</si>
  <si>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</si>
  <si>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</si>
  <si>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</si>
  <si>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</si>
  <si>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</si>
  <si>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</si>
  <si>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</si>
  <si>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</si>
  <si>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</si>
  <si>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</si>
  <si>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</si>
  <si>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</si>
  <si>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</si>
  <si>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</si>
  <si>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</si>
  <si>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</si>
  <si>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</si>
  <si>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</si>
  <si>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</si>
  <si>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</si>
  <si>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</si>
  <si>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</si>
  <si>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</si>
  <si>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</si>
  <si>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</si>
  <si>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</si>
  <si>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</si>
  <si>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</si>
  <si>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</si>
  <si>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</si>
  <si>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</si>
  <si>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</si>
  <si>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</si>
  <si>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</si>
  <si>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</si>
  <si>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</si>
  <si>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</si>
  <si>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</si>
  <si>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</si>
  <si>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</si>
  <si>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</si>
  <si>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</si>
  <si>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</si>
  <si>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</si>
  <si>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</si>
  <si>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</si>
  <si>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</si>
  <si>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</si>
  <si>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</si>
  <si>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</si>
  <si>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</si>
  <si>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</si>
  <si>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</si>
  <si>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</si>
  <si>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</si>
  <si>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</si>
  <si>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</si>
  <si>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</si>
  <si>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</si>
  <si>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</si>
  <si>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</si>
  <si>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</si>
  <si>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</si>
  <si>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</si>
  <si>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</si>
  <si>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</si>
  <si>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</si>
  <si>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</si>
  <si>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</si>
  <si>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</si>
  <si>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</si>
  <si>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</si>
  <si>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</si>
  <si>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</si>
  <si>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</si>
  <si>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</si>
  <si>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</si>
  <si>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</si>
  <si>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</si>
  <si>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</si>
  <si>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</si>
  <si>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</si>
  <si>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</si>
  <si>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</si>
  <si>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</si>
  <si>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</si>
  <si>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</si>
  <si>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</si>
  <si>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</si>
  <si>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</si>
  <si>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</si>
  <si>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</si>
  <si>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</si>
  <si>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</si>
  <si>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</si>
  <si>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</si>
  <si>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</si>
  <si>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</si>
  <si>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</si>
  <si>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</si>
  <si>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</si>
  <si>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</si>
  <si>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</si>
  <si>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</si>
  <si>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</si>
  <si>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</si>
  <si>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</si>
  <si>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</si>
  <si>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</si>
  <si>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</si>
  <si>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</si>
  <si>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</si>
  <si>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</si>
  <si>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</si>
  <si>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</si>
  <si>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</si>
  <si>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</si>
  <si>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</si>
  <si>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</si>
  <si>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</si>
  <si>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</si>
  <si>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</si>
  <si>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</si>
  <si>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</si>
  <si>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</si>
  <si>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</si>
  <si>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</si>
  <si>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</si>
  <si>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</si>
  <si>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</si>
  <si>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</si>
  <si>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</si>
  <si>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</si>
  <si>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</si>
  <si>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</si>
  <si>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</si>
  <si>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</si>
  <si>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</si>
  <si>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</si>
  <si>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</si>
  <si>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</si>
  <si>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</si>
  <si>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</si>
  <si>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</si>
  <si>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</si>
  <si>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</si>
  <si>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</si>
  <si>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</si>
  <si>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</si>
  <si>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</si>
  <si>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</si>
  <si>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</si>
  <si>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</si>
  <si>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</si>
  <si>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</si>
  <si>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</si>
  <si>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</si>
  <si>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</si>
  <si>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</si>
  <si>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</si>
  <si>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</si>
  <si>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</si>
  <si>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</si>
  <si>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</si>
  <si>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</si>
  <si>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</si>
  <si>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</si>
  <si>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</si>
  <si>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</si>
  <si>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</si>
  <si>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</si>
  <si>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</si>
  <si>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</si>
  <si>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</si>
  <si>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</si>
  <si>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</si>
  <si>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</si>
  <si>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</si>
  <si>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</si>
  <si>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</si>
  <si>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</si>
  <si>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</si>
  <si>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</si>
  <si>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</si>
  <si>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</si>
  <si>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</si>
  <si>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</si>
  <si>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</si>
  <si>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</si>
  <si>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</si>
  <si>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</si>
  <si>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</si>
  <si>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</si>
  <si>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</si>
  <si>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</si>
  <si>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</si>
  <si>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</si>
  <si>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</si>
  <si>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</si>
  <si>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</si>
  <si>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</si>
  <si>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</si>
  <si>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</si>
  <si>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</si>
  <si>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</si>
  <si>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</si>
  <si>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</si>
  <si>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</si>
  <si>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</si>
  <si>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</si>
  <si>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</si>
  <si>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</si>
  <si>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</si>
  <si>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</si>
  <si>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</si>
  <si>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</si>
  <si>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</si>
  <si>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</si>
  <si>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</si>
  <si>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</si>
  <si>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</si>
  <si>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</si>
  <si>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</si>
  <si>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</si>
  <si>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</si>
  <si>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</si>
  <si>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</si>
  <si>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</si>
  <si>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</si>
  <si>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</si>
  <si>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</si>
  <si>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</si>
  <si>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</si>
  <si>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</si>
  <si>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</si>
  <si>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</si>
  <si>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</si>
  <si>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</si>
  <si>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</si>
  <si>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</si>
  <si>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</si>
  <si>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</si>
  <si>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</si>
  <si>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</si>
  <si>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</si>
  <si>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</si>
  <si>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</si>
  <si>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</si>
  <si>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</si>
  <si>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</si>
  <si>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</si>
  <si>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</si>
  <si>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</si>
  <si>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</si>
  <si>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</si>
  <si>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</si>
  <si>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</si>
  <si>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</si>
  <si>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</si>
  <si>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</si>
  <si>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</si>
  <si>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</si>
  <si>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</si>
  <si>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</si>
  <si>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</si>
  <si>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</si>
  <si>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</si>
  <si>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</si>
  <si>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</si>
  <si>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</si>
  <si>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</si>
  <si>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</si>
  <si>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</si>
  <si>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</si>
  <si>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</si>
  <si>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</si>
  <si>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</si>
  <si>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</si>
  <si>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</si>
  <si>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</si>
  <si>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</si>
  <si>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</si>
  <si>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</si>
  <si>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</si>
  <si>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</si>
  <si>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</si>
  <si>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</si>
  <si>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</si>
  <si>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</si>
  <si>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</si>
  <si>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</si>
  <si>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</si>
  <si>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</si>
  <si>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</si>
  <si>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</si>
  <si>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</si>
  <si>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</si>
  <si>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</si>
  <si>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</si>
  <si>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</si>
  <si>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</si>
  <si>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</si>
  <si>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</si>
  <si>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</si>
  <si>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</si>
  <si>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</si>
  <si>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</si>
  <si>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</si>
  <si>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</si>
  <si>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</si>
  <si>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</si>
  <si>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</si>
  <si>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</si>
  <si>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</si>
  <si>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</si>
  <si>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</si>
  <si>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</si>
  <si>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</si>
  <si>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</si>
  <si>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</si>
  <si>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</si>
  <si>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</si>
  <si>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</si>
  <si>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</si>
  <si>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</si>
  <si>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</si>
  <si>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</si>
  <si>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</si>
  <si>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</si>
  <si>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</si>
  <si>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</si>
  <si>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</si>
  <si>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</si>
  <si>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</si>
  <si>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</si>
  <si>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</si>
  <si>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</si>
  <si>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</si>
  <si>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</si>
  <si>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</si>
  <si>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</si>
  <si>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</si>
  <si>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</si>
  <si>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</si>
  <si>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</si>
  <si>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</si>
  <si>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</si>
  <si>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</si>
  <si>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</si>
  <si>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</si>
  <si>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</si>
  <si>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</si>
  <si>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</si>
  <si>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</si>
  <si>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</si>
  <si>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</si>
  <si>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</si>
  <si>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</si>
  <si>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</si>
  <si>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</si>
  <si>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</si>
  <si>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</si>
  <si>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</si>
  <si>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</si>
  <si>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</si>
  <si>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</si>
  <si>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</si>
  <si>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</si>
  <si>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</si>
  <si>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</si>
  <si>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</si>
  <si>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</si>
  <si>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</si>
  <si>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</si>
  <si>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</si>
  <si>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</si>
  <si>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</si>
  <si>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</si>
  <si>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</si>
  <si>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</si>
  <si>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</si>
  <si>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</si>
  <si>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</si>
  <si>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</si>
  <si>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</si>
  <si>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</si>
  <si>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</si>
  <si>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</si>
  <si>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</si>
  <si>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</si>
  <si>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</si>
  <si>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</si>
  <si>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</si>
  <si>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</si>
  <si>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</si>
  <si>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</si>
  <si>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</si>
  <si>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</si>
  <si>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</si>
  <si>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</si>
  <si>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</si>
  <si>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</si>
  <si>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</si>
  <si>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</si>
  <si>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</si>
  <si>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</si>
  <si>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</si>
  <si>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</si>
  <si>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</si>
  <si>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</si>
  <si>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</si>
  <si>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</si>
  <si>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</si>
  <si>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</si>
  <si>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</si>
  <si>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</si>
  <si>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</si>
  <si>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</si>
  <si>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</si>
  <si>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</si>
  <si>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</si>
  <si>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</si>
  <si>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</si>
  <si>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</si>
  <si>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</si>
  <si>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</si>
  <si>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</si>
  <si>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</si>
  <si>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</si>
  <si>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</si>
  <si>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</si>
  <si>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</si>
  <si>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</si>
  <si>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</si>
  <si>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</si>
  <si>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</si>
  <si>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</si>
  <si>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</si>
  <si>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</si>
  <si>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</si>
  <si>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</si>
  <si>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</si>
  <si>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</si>
  <si>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</si>
  <si>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</si>
  <si>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</si>
  <si>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</si>
  <si>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</si>
  <si>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</si>
  <si>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</si>
  <si>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</si>
  <si>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</si>
  <si>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</si>
  <si>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</si>
  <si>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</si>
  <si>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</si>
  <si>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</si>
  <si>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</si>
  <si>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</si>
  <si>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</si>
  <si>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</si>
  <si>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</si>
  <si>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</si>
  <si>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</si>
  <si>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</si>
  <si>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</si>
  <si>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</si>
  <si>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</si>
  <si>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</si>
  <si>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</si>
  <si>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</si>
  <si>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</si>
  <si>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</si>
  <si>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</si>
  <si>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</si>
  <si>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</si>
  <si>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</si>
  <si>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</si>
  <si>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</si>
  <si>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</si>
  <si>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</si>
  <si>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</si>
  <si>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</si>
  <si>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</si>
  <si>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</si>
  <si>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</si>
  <si>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</si>
  <si>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</si>
  <si>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</si>
  <si>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</si>
  <si>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</si>
  <si>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</si>
  <si>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</si>
  <si>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</si>
  <si>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</si>
  <si>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</si>
  <si>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</si>
  <si>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</si>
  <si>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</si>
  <si>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</si>
  <si>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</si>
  <si>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</si>
  <si>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</si>
  <si>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</si>
  <si>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</si>
  <si>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</si>
  <si>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</si>
  <si>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</si>
  <si>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</si>
  <si>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</si>
  <si>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</si>
  <si>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</si>
  <si>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</si>
  <si>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</si>
  <si>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</si>
  <si>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</si>
  <si>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</si>
  <si>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</si>
  <si>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</si>
  <si>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</si>
  <si>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</si>
  <si>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</si>
  <si>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</si>
  <si>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</si>
  <si>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</si>
  <si>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</si>
  <si>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</si>
  <si>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</si>
  <si>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</si>
  <si>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</si>
  <si>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</si>
  <si>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</si>
  <si>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</si>
  <si>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</si>
  <si>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</si>
  <si>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</si>
  <si>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</si>
  <si>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</si>
  <si>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</si>
  <si>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</si>
  <si>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</si>
  <si>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</si>
  <si>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</si>
  <si>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</si>
  <si>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</si>
  <si>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</si>
  <si>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</si>
  <si>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</si>
  <si>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</si>
  <si>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</si>
  <si>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</si>
  <si>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</si>
  <si>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</si>
  <si>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</si>
  <si>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</si>
  <si>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</si>
  <si>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</si>
  <si>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</si>
  <si>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</si>
  <si>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</si>
  <si>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</si>
  <si>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</si>
  <si>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</si>
  <si>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</si>
  <si>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</si>
  <si>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</si>
  <si>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</si>
  <si>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</si>
  <si>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</si>
  <si>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</si>
  <si>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</si>
  <si>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</si>
  <si>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</si>
  <si>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</si>
  <si>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</si>
  <si>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</si>
  <si>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</si>
  <si>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</si>
  <si>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</si>
  <si>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</si>
  <si>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</si>
  <si>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</si>
  <si>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</si>
  <si>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</si>
  <si>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</si>
  <si>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</si>
  <si>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</si>
  <si>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</si>
  <si>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</si>
  <si>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</si>
  <si>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</si>
  <si>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</si>
  <si>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</si>
  <si>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</si>
  <si>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</si>
  <si>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</si>
  <si>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</si>
  <si>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</si>
  <si>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</si>
  <si>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</si>
  <si>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</si>
  <si>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</si>
  <si>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</si>
  <si>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</si>
  <si>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</si>
  <si>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</si>
  <si>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</si>
  <si>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</si>
  <si>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</si>
  <si>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</si>
  <si>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</si>
  <si>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</si>
  <si>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</si>
  <si>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</si>
  <si>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</si>
  <si>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</si>
  <si>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</si>
  <si>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</si>
  <si>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</si>
  <si>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</si>
  <si>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</si>
  <si>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</si>
  <si>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</si>
  <si>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</si>
  <si>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</si>
  <si>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</si>
  <si>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</si>
  <si>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</si>
  <si>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</si>
  <si>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</si>
  <si>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</si>
  <si>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</si>
  <si>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</si>
  <si>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</si>
  <si>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</si>
  <si>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</si>
  <si>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</si>
  <si>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</si>
  <si>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</si>
  <si>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</si>
  <si>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</si>
  <si>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</si>
  <si>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</si>
  <si>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</si>
  <si>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</si>
  <si>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</si>
  <si>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</si>
  <si>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</si>
  <si>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</si>
  <si>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</si>
  <si>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</si>
  <si>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</si>
  <si>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</si>
  <si>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</si>
  <si>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</si>
  <si>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</si>
  <si>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</si>
  <si>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</si>
  <si>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</si>
  <si>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</si>
  <si>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</si>
  <si>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</si>
  <si>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</si>
  <si>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</si>
  <si>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</si>
  <si>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</si>
  <si>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</si>
  <si>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</si>
  <si>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</si>
  <si>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</si>
  <si>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</si>
  <si>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</si>
  <si>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</si>
  <si>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</si>
  <si>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</si>
  <si>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</si>
  <si>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</si>
  <si>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</si>
  <si>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</si>
  <si>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</si>
  <si>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</si>
  <si>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</si>
  <si>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</si>
  <si>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</si>
  <si>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</si>
  <si>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</si>
  <si>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</si>
  <si>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</si>
  <si>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</si>
  <si>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</si>
  <si>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</si>
  <si>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</si>
  <si>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</si>
  <si>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</si>
  <si>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</si>
  <si>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</si>
  <si>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</si>
  <si>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</si>
  <si>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</si>
  <si>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</si>
  <si>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</si>
  <si>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</si>
  <si>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</si>
  <si>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</si>
  <si>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</si>
  <si>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</si>
  <si>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</si>
  <si>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</si>
  <si>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</si>
  <si>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</si>
  <si>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</si>
  <si>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</si>
  <si>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</si>
  <si>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</si>
  <si>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</si>
  <si>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</si>
  <si>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</si>
  <si>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</si>
  <si>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</si>
  <si>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</si>
  <si>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</si>
  <si>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</si>
  <si>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</si>
  <si>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</si>
  <si>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</si>
  <si>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</si>
  <si>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</si>
  <si>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</si>
  <si>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</si>
  <si>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</si>
  <si>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</si>
  <si>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</si>
  <si>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</si>
  <si>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</si>
  <si>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</si>
  <si>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</si>
  <si>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</si>
  <si>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</si>
  <si>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</si>
  <si>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</si>
  <si>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</si>
  <si>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</si>
  <si>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</si>
  <si>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</si>
  <si>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</si>
  <si>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</si>
  <si>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</si>
  <si>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</si>
  <si>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</si>
  <si>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</si>
  <si>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</si>
  <si>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</si>
  <si>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</si>
  <si>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</si>
  <si>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</si>
  <si>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</si>
  <si>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</si>
  <si>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</si>
  <si>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</si>
  <si>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</si>
  <si>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</si>
  <si>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</si>
  <si>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</si>
  <si>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</si>
  <si>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</si>
  <si>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</si>
  <si>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</si>
  <si>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</si>
  <si>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</si>
  <si>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</si>
  <si>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</si>
  <si>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</si>
  <si>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</si>
  <si>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</si>
  <si>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</si>
  <si>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</si>
  <si>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</si>
  <si>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</si>
  <si>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</si>
  <si>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</si>
  <si>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</si>
  <si>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</si>
  <si>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</si>
  <si>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</si>
  <si>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</si>
  <si>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</si>
  <si>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</si>
  <si>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</si>
  <si>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</si>
  <si>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</si>
  <si>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</si>
  <si>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</si>
  <si>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</si>
  <si>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</si>
  <si>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</si>
  <si>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</si>
  <si>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</si>
  <si>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</si>
  <si>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</si>
  <si>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</si>
  <si>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</si>
  <si>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</si>
  <si>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</si>
  <si>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</si>
  <si>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</si>
  <si>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</si>
  <si>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</si>
  <si>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</si>
  <si>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</si>
  <si>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</si>
  <si>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</si>
  <si>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</si>
  <si>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</si>
  <si>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</si>
  <si>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</si>
  <si>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</si>
  <si>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</si>
  <si>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</si>
  <si>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</si>
  <si>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</si>
  <si>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</si>
  <si>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</si>
  <si>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</si>
  <si>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</si>
  <si>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</si>
  <si>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</si>
  <si>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</si>
  <si>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</si>
  <si>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</si>
  <si>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</si>
  <si>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</si>
  <si>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</si>
  <si>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</si>
  <si>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</si>
  <si>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</si>
  <si>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</si>
  <si>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</si>
  <si>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</si>
  <si>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</si>
  <si>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</si>
  <si>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</si>
  <si>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</si>
  <si>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</si>
  <si>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</si>
  <si>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</si>
  <si>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</si>
  <si>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</si>
  <si>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</si>
  <si>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</si>
  <si>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</si>
  <si>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</si>
  <si>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</si>
  <si>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</si>
  <si>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</si>
  <si>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</si>
  <si>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</si>
  <si>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</si>
  <si>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</si>
  <si>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</si>
  <si>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</si>
  <si>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</si>
  <si>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</si>
  <si>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</si>
  <si>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</si>
  <si>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</si>
  <si>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</si>
  <si>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</si>
  <si>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</si>
  <si>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</si>
  <si>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</si>
  <si>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</si>
  <si>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</si>
  <si>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</si>
  <si>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</si>
  <si>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</si>
  <si>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</si>
  <si>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</si>
  <si>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</si>
  <si>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</si>
  <si>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</si>
  <si>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</si>
  <si>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</si>
  <si>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</si>
  <si>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</si>
  <si>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</si>
  <si>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</si>
  <si>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</si>
  <si>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</si>
  <si>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</si>
  <si>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</si>
  <si>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</si>
  <si>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</si>
  <si>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</si>
  <si>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</si>
  <si>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</si>
  <si>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</si>
  <si>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</si>
  <si>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</si>
  <si>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</si>
  <si>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</si>
  <si>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</si>
  <si>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</si>
  <si>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</si>
  <si>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</si>
  <si>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</si>
  <si>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</si>
  <si>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</si>
  <si>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</si>
  <si>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</si>
  <si>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</si>
  <si>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</si>
  <si>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</si>
  <si>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</si>
  <si>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</si>
  <si>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</si>
  <si>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</si>
  <si>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</si>
  <si>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</si>
  <si>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</si>
  <si>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</si>
  <si>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</si>
  <si>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</si>
  <si>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</si>
  <si>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</si>
  <si>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</si>
  <si>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</si>
  <si>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</si>
  <si>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</si>
  <si>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</si>
  <si>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</si>
  <si>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</si>
  <si>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</si>
  <si>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</si>
  <si>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</si>
  <si>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</si>
  <si>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</si>
  <si>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</si>
  <si>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</si>
  <si>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</si>
  <si>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</si>
  <si>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</si>
  <si>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</si>
  <si>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</si>
  <si>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</si>
  <si>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</si>
  <si>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</si>
  <si>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</si>
  <si>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</si>
  <si>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</si>
  <si>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</si>
  <si>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</si>
  <si>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</si>
  <si>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</si>
  <si>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</si>
  <si>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</si>
  <si>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</si>
  <si>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</si>
  <si>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</si>
  <si>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</si>
  <si>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</si>
  <si>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</si>
  <si>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</si>
  <si>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</si>
  <si>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</si>
  <si>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</si>
  <si>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</si>
  <si>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</si>
  <si>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</si>
  <si>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</si>
  <si>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</si>
  <si>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</si>
  <si>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</si>
  <si>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</si>
  <si>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</si>
  <si>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</si>
  <si>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</si>
  <si>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</si>
  <si>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</si>
  <si>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</si>
  <si>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</si>
  <si>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</si>
  <si>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</si>
  <si>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</si>
  <si>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</si>
  <si>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</si>
  <si>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</si>
  <si>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</si>
  <si>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</si>
  <si>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</si>
  <si>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</si>
  <si>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</si>
  <si>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</si>
  <si>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</si>
  <si>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</si>
  <si>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</si>
  <si>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</si>
  <si>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</si>
  <si>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</si>
  <si>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</si>
  <si>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</si>
  <si>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</si>
  <si>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</si>
  <si>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</si>
  <si>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</si>
  <si>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</si>
  <si>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</si>
  <si>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</si>
  <si>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</si>
  <si>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</si>
  <si>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</si>
  <si>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</si>
  <si>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</si>
  <si>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</si>
  <si>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</si>
  <si>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</si>
  <si>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</si>
  <si>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</si>
  <si>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</si>
  <si>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</si>
  <si>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</si>
  <si>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</si>
  <si>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</si>
  <si>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</si>
  <si>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</si>
  <si>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</si>
  <si>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</si>
  <si>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</si>
  <si>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</si>
  <si>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</si>
  <si>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</si>
  <si>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</si>
  <si>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</si>
  <si>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</si>
  <si>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</si>
  <si>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</si>
  <si>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</si>
  <si>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</si>
  <si>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</si>
  <si>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</si>
  <si>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</si>
  <si>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</si>
  <si>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</si>
  <si>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</si>
  <si>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</si>
  <si>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</si>
  <si>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</si>
  <si>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</si>
  <si>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</si>
  <si>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</si>
  <si>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</si>
  <si>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</si>
  <si>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</si>
  <si>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</si>
  <si>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</si>
  <si>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</si>
  <si>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</si>
  <si>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</si>
  <si>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</si>
  <si>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</si>
  <si>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</si>
  <si>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</si>
  <si>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</si>
  <si>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</si>
  <si>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</si>
  <si>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</si>
  <si>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</si>
  <si>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</si>
  <si>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</si>
  <si>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</si>
  <si>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</si>
  <si>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</si>
  <si>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</si>
  <si>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</si>
  <si>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</si>
  <si>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</si>
  <si>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</si>
  <si>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</si>
  <si>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</si>
  <si>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</si>
  <si>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</si>
  <si>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</si>
  <si>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</si>
  <si>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</si>
  <si>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</si>
  <si>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</si>
  <si>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</si>
  <si>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</si>
  <si>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</si>
  <si>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</si>
  <si>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</si>
  <si>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</si>
  <si>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</si>
  <si>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</si>
  <si>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</si>
  <si>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</si>
  <si>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</si>
  <si>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</si>
  <si>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</si>
  <si>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</si>
  <si>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</si>
  <si>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</si>
  <si>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</si>
  <si>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</si>
  <si>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</si>
  <si>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</si>
  <si>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</si>
  <si>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</si>
  <si>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</si>
  <si>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</si>
  <si>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</si>
  <si>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</si>
  <si>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</si>
  <si>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</si>
  <si>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</si>
  <si>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</si>
  <si>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</si>
  <si>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</si>
  <si>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</si>
  <si>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</si>
  <si>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</si>
  <si>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</si>
  <si>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</si>
  <si>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</si>
  <si>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</si>
  <si>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</si>
  <si>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</si>
  <si>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</si>
  <si>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</si>
  <si>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</si>
  <si>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</si>
  <si>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</si>
  <si>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</si>
  <si>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</si>
  <si>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</si>
  <si>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</si>
  <si>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</si>
  <si>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</si>
  <si>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</si>
  <si>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</si>
  <si>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</si>
  <si>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</si>
  <si>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</si>
  <si>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</si>
  <si>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</si>
  <si>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</si>
  <si>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</si>
  <si>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</si>
  <si>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</si>
  <si>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</si>
  <si>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</si>
  <si>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</si>
  <si>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</si>
  <si>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</si>
  <si>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</si>
  <si>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</si>
  <si>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</si>
  <si>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</si>
  <si>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</si>
  <si>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</si>
  <si>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</si>
  <si>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</si>
  <si>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</si>
  <si>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</si>
  <si>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</si>
  <si>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</si>
  <si>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</si>
  <si>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</si>
  <si>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</si>
  <si>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</si>
  <si>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</si>
  <si>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</si>
  <si>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</si>
  <si>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</si>
  <si>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</si>
  <si>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</si>
  <si>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</si>
  <si>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</si>
  <si>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</si>
  <si>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</si>
  <si>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</si>
  <si>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</si>
  <si>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</si>
  <si>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</si>
  <si>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</si>
  <si>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</si>
  <si>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</si>
  <si>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</si>
  <si>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</si>
  <si>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</si>
  <si>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</si>
  <si>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</si>
  <si>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</si>
  <si>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</si>
  <si>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</si>
  <si>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</si>
  <si>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</si>
  <si>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</si>
  <si>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</si>
  <si>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</si>
  <si>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</si>
  <si>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</si>
  <si>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</si>
  <si>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</si>
  <si>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</si>
  <si>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</si>
  <si>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</si>
  <si>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</si>
  <si>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</si>
  <si>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</si>
  <si>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</si>
  <si>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</si>
  <si>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</si>
  <si>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</si>
  <si>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</si>
  <si>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</si>
  <si>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</si>
  <si>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</si>
  <si>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</si>
  <si>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</si>
  <si>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</si>
  <si>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</si>
  <si>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</si>
  <si>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</si>
  <si>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</si>
  <si>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</si>
  <si>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</si>
  <si>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</si>
  <si>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</si>
  <si>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</si>
  <si>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</si>
  <si>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</si>
  <si>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</si>
  <si>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</si>
  <si>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</si>
  <si>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</si>
  <si>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</si>
  <si>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</si>
  <si>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</si>
  <si>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</si>
  <si>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</si>
  <si>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</si>
  <si>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</si>
  <si>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</si>
  <si>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</si>
  <si>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</si>
  <si>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</si>
  <si>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</si>
  <si>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</si>
  <si>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</si>
  <si>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</si>
  <si>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</si>
  <si>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</si>
  <si>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</si>
  <si>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</si>
  <si>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</si>
  <si>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</si>
  <si>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</si>
  <si>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</si>
  <si>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</si>
  <si>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</si>
  <si>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</si>
  <si>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</si>
  <si>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</si>
  <si>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</si>
  <si>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</si>
  <si>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</si>
  <si>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</si>
  <si>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</si>
  <si>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</si>
  <si>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</si>
  <si>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</si>
  <si>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</si>
  <si>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</si>
  <si>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</si>
  <si>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</si>
  <si>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</si>
  <si>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</si>
  <si>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</si>
  <si>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</si>
  <si>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</si>
  <si>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</si>
  <si>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</si>
  <si>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</si>
  <si>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</si>
  <si>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</si>
  <si>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</si>
  <si>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</si>
  <si>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</si>
  <si>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</si>
  <si>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</si>
  <si>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</si>
  <si>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</si>
  <si>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</si>
  <si>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</si>
  <si>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</si>
  <si>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</si>
  <si>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</si>
  <si>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</si>
  <si>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</si>
  <si>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</si>
  <si>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</si>
  <si>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</si>
  <si>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</si>
  <si>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</si>
  <si>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</si>
  <si>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</si>
  <si>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</si>
  <si>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</si>
  <si>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</si>
  <si>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</si>
  <si>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</si>
  <si>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</si>
  <si>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</si>
  <si>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</si>
  <si>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</si>
  <si>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</si>
  <si>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</si>
  <si>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</si>
  <si>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</si>
  <si>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</si>
  <si>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</si>
  <si>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</si>
  <si>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</si>
  <si>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</si>
  <si>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</si>
  <si>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</si>
  <si>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</si>
  <si>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</si>
  <si>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</si>
  <si>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</si>
  <si>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</si>
  <si>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</si>
  <si>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</si>
  <si>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</si>
  <si>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</si>
  <si>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</si>
  <si>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</si>
  <si>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</si>
  <si>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</si>
  <si>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</si>
  <si>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</si>
  <si>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</si>
  <si>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</si>
  <si>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</si>
  <si>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</si>
  <si>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</si>
  <si>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</si>
  <si>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</si>
  <si>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</si>
  <si>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</si>
  <si>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</si>
  <si>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</si>
  <si>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</si>
  <si>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</si>
  <si>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</si>
  <si>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</si>
  <si>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</si>
  <si>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</si>
  <si>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</si>
  <si>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</si>
  <si>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</si>
  <si>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</si>
  <si>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</si>
  <si>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</si>
  <si>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</si>
  <si>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</si>
  <si>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</si>
  <si>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</si>
  <si>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</si>
  <si>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</si>
  <si>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</si>
  <si>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</si>
  <si>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</si>
  <si>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</si>
  <si>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</si>
  <si>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</si>
  <si>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</si>
  <si>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</si>
  <si>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</si>
  <si>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</si>
  <si>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</si>
  <si>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</si>
  <si>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</si>
  <si>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</si>
  <si>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</si>
  <si>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</si>
  <si>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</si>
  <si>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</si>
  <si>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</si>
  <si>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</si>
  <si>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</si>
  <si>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</si>
  <si>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</si>
  <si>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</si>
  <si>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</si>
  <si>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</si>
  <si>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</si>
  <si>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</si>
  <si>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</si>
  <si>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</si>
  <si>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</si>
  <si>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</si>
  <si>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</si>
  <si>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</si>
  <si>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</si>
  <si>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</si>
  <si>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</si>
  <si>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</si>
  <si>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</si>
  <si>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</si>
  <si>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</si>
  <si>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</si>
  <si>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</si>
  <si>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</si>
  <si>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</si>
  <si>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</si>
  <si>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</si>
  <si>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</si>
  <si>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</si>
  <si>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</si>
  <si>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</si>
  <si>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</si>
  <si>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</si>
  <si>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</si>
  <si>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</si>
  <si>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</si>
  <si>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</si>
  <si>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</si>
  <si>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</si>
  <si>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</si>
  <si>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</si>
  <si>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</si>
  <si>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</si>
  <si>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</si>
  <si>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</si>
  <si>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</si>
  <si>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</si>
  <si>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</si>
  <si>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</si>
  <si>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</si>
  <si>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</si>
  <si>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</si>
  <si>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</si>
  <si>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</si>
  <si>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</si>
  <si>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</si>
  <si>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</si>
  <si>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</si>
  <si>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</si>
  <si>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</si>
  <si>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</si>
  <si>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</si>
  <si>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</si>
  <si>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</si>
  <si>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</si>
  <si>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</si>
  <si>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</si>
  <si>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</si>
  <si>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</si>
  <si>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</si>
  <si>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</si>
  <si>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</si>
  <si>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</si>
  <si>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</si>
  <si>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</si>
  <si>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</si>
  <si>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</si>
  <si>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</si>
  <si>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</si>
  <si>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</si>
  <si>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</si>
  <si>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</si>
  <si>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</si>
  <si>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</si>
  <si>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</si>
  <si>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</si>
  <si>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</si>
  <si>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</si>
  <si>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</si>
  <si>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</si>
  <si>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</si>
  <si>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</si>
  <si>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</si>
  <si>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</si>
  <si>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</si>
  <si>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</si>
  <si>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</si>
  <si>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</si>
  <si>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</si>
  <si>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</si>
  <si>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</si>
  <si>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</si>
  <si>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</si>
  <si>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</si>
  <si>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</si>
  <si>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</si>
  <si>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</si>
  <si>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</si>
  <si>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</si>
  <si>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</si>
  <si>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</si>
  <si>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</si>
  <si>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</si>
  <si>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</si>
  <si>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</si>
  <si>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</si>
  <si>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</si>
  <si>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</si>
  <si>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</si>
  <si>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</si>
  <si>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</si>
  <si>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</si>
  <si>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</si>
  <si>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</si>
  <si>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</si>
  <si>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</si>
  <si>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</si>
  <si>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</si>
  <si>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</si>
  <si>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</si>
  <si>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</si>
  <si>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</si>
  <si>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</si>
  <si>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</si>
  <si>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</si>
  <si>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</si>
  <si>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</si>
  <si>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</si>
  <si>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</si>
  <si>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</si>
  <si>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</si>
  <si>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</si>
  <si>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</si>
  <si>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</si>
  <si>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</si>
  <si>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</si>
  <si>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</si>
  <si>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</si>
  <si>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</si>
  <si>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</si>
  <si>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</si>
  <si>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</si>
  <si>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</si>
  <si>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</si>
  <si>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</si>
  <si>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</si>
  <si>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</si>
  <si>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</si>
  <si>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</si>
  <si>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</si>
  <si>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</si>
  <si>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</si>
  <si>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</si>
  <si>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</si>
  <si>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</si>
  <si>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</si>
  <si>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</si>
  <si>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</si>
  <si>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</si>
  <si>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</si>
  <si>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</si>
  <si>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</si>
  <si>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</si>
  <si>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</si>
  <si>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</si>
  <si>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</si>
  <si>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</si>
  <si>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</si>
  <si>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</si>
  <si>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</si>
  <si>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</si>
  <si>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</si>
  <si>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</si>
  <si>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</si>
  <si>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</si>
  <si>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</si>
  <si>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</si>
  <si>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</si>
  <si>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</si>
  <si>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</si>
  <si>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</si>
  <si>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</si>
  <si>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</si>
  <si>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</si>
  <si>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</si>
  <si>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</si>
  <si>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</si>
  <si>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</si>
  <si>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</si>
  <si>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</si>
  <si>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</si>
  <si>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</si>
  <si>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</si>
  <si>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</si>
  <si>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</si>
  <si>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</si>
  <si>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</si>
  <si>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</si>
  <si>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</si>
  <si>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</si>
  <si>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</si>
  <si>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</si>
  <si>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</si>
  <si>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</si>
  <si>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</si>
  <si>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</si>
  <si>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</si>
  <si>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</si>
  <si>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</si>
  <si>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</si>
  <si>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</si>
  <si>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</si>
  <si>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</si>
  <si>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</si>
  <si>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</si>
  <si>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</si>
  <si>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</si>
  <si>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</si>
  <si>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</si>
  <si>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</si>
  <si>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</si>
  <si>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</si>
  <si>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</si>
  <si>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</si>
  <si>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</si>
  <si>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</si>
  <si>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</si>
  <si>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</si>
  <si>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</si>
  <si>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</si>
  <si>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</si>
  <si>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</si>
  <si>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</si>
  <si>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</si>
  <si>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</si>
  <si>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</si>
  <si>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</si>
  <si>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</si>
  <si>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</si>
  <si>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</si>
  <si>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</si>
  <si>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</si>
  <si>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</si>
  <si>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</si>
  <si>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</si>
  <si>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</si>
  <si>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</si>
  <si>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</si>
  <si>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</si>
  <si>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</si>
  <si>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</si>
  <si>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</si>
  <si>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</si>
  <si>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</si>
  <si>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</si>
  <si>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</si>
  <si>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</si>
  <si>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</si>
  <si>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</si>
  <si>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</si>
  <si>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</si>
  <si>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</si>
  <si>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</si>
  <si>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</si>
  <si>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</si>
  <si>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</si>
  <si>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</si>
  <si>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</si>
  <si>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</si>
  <si>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</si>
  <si>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</si>
  <si>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</si>
  <si>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</si>
  <si>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</si>
  <si>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</si>
  <si>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</si>
  <si>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</si>
  <si>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</si>
  <si>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</si>
  <si>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</si>
  <si>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</si>
  <si>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</si>
  <si>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</si>
  <si>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</si>
  <si>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</si>
  <si>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</si>
  <si>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</si>
  <si>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</si>
  <si>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</si>
  <si>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</si>
  <si>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</si>
  <si>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</si>
  <si>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</si>
  <si>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</si>
  <si>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</si>
  <si>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</si>
  <si>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</si>
  <si>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</si>
  <si>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</si>
  <si>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</si>
  <si>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</si>
  <si>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</si>
  <si>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</si>
  <si>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</si>
  <si>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</si>
  <si>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</si>
  <si>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</si>
  <si>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</si>
  <si>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</si>
  <si>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</si>
  <si>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</si>
  <si>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</si>
  <si>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</si>
  <si>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</si>
  <si>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</si>
  <si>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</si>
  <si>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</si>
  <si>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</si>
  <si>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</si>
  <si>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</si>
  <si>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</si>
  <si>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</si>
  <si>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</si>
  <si>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</si>
  <si>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</si>
  <si>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</si>
  <si>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</si>
  <si>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</si>
  <si>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</si>
  <si>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</si>
  <si>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</si>
  <si>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</si>
  <si>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</si>
  <si>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</si>
  <si>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</si>
  <si>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</si>
  <si>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</si>
  <si>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</si>
  <si>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</si>
  <si>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</si>
  <si>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</si>
  <si>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</si>
  <si>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</si>
  <si>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</si>
  <si>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</si>
  <si>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</si>
  <si>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</si>
  <si>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</si>
  <si>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</si>
  <si>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</si>
  <si>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</si>
  <si>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</si>
  <si>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</si>
  <si>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</si>
  <si>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</si>
  <si>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</si>
  <si>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</si>
  <si>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</si>
  <si>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</si>
  <si>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</si>
  <si>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</si>
  <si>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</si>
  <si>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</si>
  <si>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</si>
  <si>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</si>
  <si>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</si>
  <si>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</si>
  <si>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</si>
  <si>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</si>
  <si>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</si>
  <si>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</si>
  <si>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</si>
  <si>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</si>
  <si>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</si>
  <si>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</si>
  <si>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</si>
  <si>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</si>
  <si>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</si>
  <si>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</si>
  <si>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</si>
  <si>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</si>
  <si>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</si>
  <si>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</si>
  <si>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</si>
  <si>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</si>
  <si>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</si>
  <si>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</si>
  <si>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</si>
  <si>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</si>
  <si>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</si>
  <si>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</si>
  <si>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</si>
  <si>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</si>
  <si>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</si>
  <si>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</si>
  <si>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</si>
  <si>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</si>
  <si>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</si>
  <si>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</si>
  <si>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</si>
  <si>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</si>
  <si>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</si>
  <si>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</si>
  <si>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</si>
  <si>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</si>
  <si>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</si>
  <si>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</si>
  <si>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</si>
  <si>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</si>
  <si>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</si>
  <si>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</si>
  <si>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</si>
  <si>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</si>
  <si>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</si>
  <si>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</si>
  <si>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</si>
  <si>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</si>
  <si>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</si>
  <si>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</si>
  <si>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</si>
  <si>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</si>
  <si>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</si>
  <si>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</si>
  <si>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</si>
  <si>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</si>
  <si>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</si>
  <si>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</si>
  <si>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</si>
  <si>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</si>
  <si>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</si>
  <si>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</si>
  <si>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</si>
  <si>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</si>
  <si>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</si>
  <si>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</si>
  <si>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</si>
  <si>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</si>
  <si>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</si>
  <si>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</si>
  <si>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</si>
  <si>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</si>
  <si>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</si>
  <si>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</si>
  <si>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</si>
  <si>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</si>
  <si>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</si>
  <si>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</si>
  <si>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</si>
  <si>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</si>
  <si>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</si>
  <si>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</si>
  <si>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</si>
  <si>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</si>
  <si>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</si>
  <si>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</si>
  <si>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</si>
  <si>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</si>
  <si>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</si>
  <si>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</si>
  <si>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</si>
  <si>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</si>
  <si>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</si>
  <si>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</si>
  <si>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</si>
  <si>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</si>
  <si>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</si>
  <si>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</si>
  <si>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</si>
  <si>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</si>
  <si>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</si>
  <si>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</si>
  <si>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</si>
  <si>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</si>
  <si>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</si>
  <si>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</si>
  <si>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</si>
  <si>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</si>
  <si>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</si>
  <si>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</si>
  <si>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</si>
  <si>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</si>
  <si>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</si>
  <si>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</si>
  <si>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</si>
  <si>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</si>
  <si>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</si>
  <si>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</si>
  <si>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</si>
  <si>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</si>
  <si>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</si>
  <si>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</si>
  <si>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</si>
  <si>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</si>
  <si>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</si>
  <si>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</si>
  <si>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</si>
  <si>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</si>
  <si>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</si>
  <si>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</si>
  <si>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</si>
  <si>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</si>
  <si>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</si>
  <si>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</si>
  <si>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</si>
  <si>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</si>
  <si>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</si>
  <si>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</si>
  <si>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</si>
  <si>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</si>
  <si>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</si>
  <si>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</si>
  <si>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</si>
  <si>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</si>
  <si>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</si>
  <si>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</si>
  <si>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</si>
  <si>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</si>
  <si>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</si>
  <si>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</si>
  <si>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</si>
  <si>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</si>
  <si>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</si>
  <si>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</si>
  <si>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</si>
  <si>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</si>
  <si>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</si>
  <si>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</si>
  <si>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</si>
  <si>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</si>
  <si>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</si>
  <si>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</si>
  <si>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</si>
  <si>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</si>
  <si>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</si>
  <si>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</si>
  <si>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</si>
  <si>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</si>
  <si>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</si>
  <si>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</si>
  <si>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</si>
  <si>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</si>
  <si>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</si>
  <si>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</si>
  <si>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</si>
  <si>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</si>
  <si>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</si>
  <si>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</si>
  <si>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</si>
  <si>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</si>
  <si>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</si>
  <si>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</si>
  <si>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</si>
  <si>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</si>
  <si>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</si>
  <si>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</si>
  <si>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</si>
  <si>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</si>
  <si>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</si>
  <si>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</si>
  <si>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</si>
  <si>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</si>
  <si>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</si>
  <si>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</si>
  <si>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</si>
  <si>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</si>
  <si>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</si>
  <si>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</si>
  <si>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</si>
  <si>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</si>
  <si>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</si>
  <si>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</si>
  <si>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</si>
  <si>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</si>
  <si>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</si>
  <si>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</si>
  <si>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</si>
  <si>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</si>
  <si>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</si>
  <si>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</si>
  <si>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</si>
  <si>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</si>
  <si>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</si>
  <si>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</si>
  <si>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</si>
  <si>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</si>
  <si>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</si>
  <si>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</si>
  <si>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</si>
  <si>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</si>
  <si>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</si>
  <si>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</si>
  <si>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</si>
  <si>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</si>
  <si>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</si>
  <si>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</si>
  <si>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</si>
  <si>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</si>
  <si>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</si>
  <si>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</si>
  <si>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</si>
  <si>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</si>
  <si>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</si>
  <si>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</si>
  <si>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</si>
  <si>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</si>
  <si>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</si>
  <si>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</si>
  <si>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</si>
  <si>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</si>
  <si>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</si>
  <si>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</si>
  <si>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</si>
  <si>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</si>
  <si>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</si>
  <si>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</si>
  <si>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</si>
  <si>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</si>
  <si>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</si>
  <si>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</si>
  <si>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</si>
  <si>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</si>
  <si>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</si>
  <si>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</si>
  <si>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</si>
  <si>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</si>
  <si>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</si>
  <si>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</si>
  <si>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</si>
  <si>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</si>
  <si>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</si>
  <si>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</si>
  <si>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</si>
  <si>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</si>
  <si>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</si>
  <si>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</si>
  <si>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</si>
  <si>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</si>
  <si>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</si>
  <si>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</si>
  <si>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</si>
  <si>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</si>
  <si>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</si>
  <si>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</si>
  <si>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</si>
  <si>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</si>
  <si>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</si>
  <si>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</si>
  <si>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</si>
  <si>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</si>
  <si>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</si>
  <si>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</si>
  <si>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</si>
  <si>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</si>
  <si>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</si>
  <si>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</si>
  <si>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</si>
  <si>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</si>
  <si>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</si>
  <si>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</si>
  <si>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</si>
  <si>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</si>
  <si>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</si>
  <si>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</si>
  <si>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</si>
  <si>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</si>
  <si>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</si>
  <si>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</si>
  <si>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</si>
  <si>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</si>
  <si>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</si>
  <si>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</si>
  <si>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</si>
  <si>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</si>
  <si>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</si>
  <si>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</si>
  <si>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</si>
  <si>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</si>
  <si>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</si>
  <si>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</si>
  <si>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</si>
  <si>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</si>
  <si>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</si>
  <si>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</si>
  <si>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</si>
  <si>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</si>
  <si>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</si>
  <si>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</si>
  <si>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</si>
  <si>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</si>
  <si>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</si>
  <si>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</si>
  <si>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</si>
  <si>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</si>
  <si>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</si>
  <si>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</si>
  <si>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</si>
  <si>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</si>
  <si>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</si>
  <si>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</si>
  <si>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</si>
  <si>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</si>
  <si>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</si>
  <si>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</si>
  <si>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</si>
  <si>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</si>
  <si>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</si>
  <si>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</si>
  <si>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</si>
  <si>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</si>
  <si>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</si>
  <si>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</si>
  <si>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</si>
  <si>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</si>
  <si>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</si>
  <si>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</si>
  <si>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</si>
  <si>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</si>
  <si>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</si>
  <si>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</si>
  <si>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</si>
  <si>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</si>
  <si>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</si>
  <si>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</si>
  <si>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</si>
  <si>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</si>
  <si>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</si>
  <si>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</si>
  <si>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</si>
  <si>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</si>
  <si>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</si>
  <si>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</si>
  <si>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</si>
  <si>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</si>
  <si>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</si>
  <si>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</si>
  <si>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</si>
  <si>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</si>
  <si>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</si>
  <si>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</si>
  <si>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</si>
  <si>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</si>
  <si>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</si>
  <si>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</si>
  <si>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</si>
  <si>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</si>
  <si>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</si>
  <si>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</si>
  <si>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</si>
  <si>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</si>
  <si>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</si>
  <si>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</si>
  <si>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</si>
  <si>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</si>
  <si>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</si>
  <si>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</si>
  <si>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</si>
  <si>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</si>
  <si>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</si>
  <si>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</si>
  <si>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</si>
  <si>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</si>
  <si>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</si>
  <si>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</si>
  <si>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</si>
  <si>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</si>
  <si>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</si>
  <si>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</si>
  <si>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</si>
  <si>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</si>
  <si>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</si>
  <si>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</si>
  <si>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</si>
  <si>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</si>
  <si>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</si>
  <si>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</si>
  <si>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</si>
  <si>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</si>
  <si>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</si>
  <si>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</si>
  <si>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</si>
  <si>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</si>
  <si>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</si>
  <si>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</si>
  <si>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</si>
  <si>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</si>
  <si>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</si>
  <si>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</si>
  <si>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</si>
  <si>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</si>
  <si>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</si>
  <si>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</si>
  <si>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</si>
  <si>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</si>
  <si>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</si>
  <si>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</si>
  <si>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</si>
  <si>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</si>
  <si>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</si>
  <si>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</si>
  <si>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</si>
  <si>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</si>
  <si>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</si>
  <si>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</si>
  <si>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</si>
  <si>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</si>
  <si>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</si>
  <si>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</si>
  <si>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</si>
  <si>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</si>
  <si>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</si>
  <si>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</si>
  <si>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</si>
  <si>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</si>
  <si>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</si>
  <si>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</si>
  <si>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</si>
  <si>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</si>
  <si>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</si>
  <si>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</si>
  <si>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</si>
  <si>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</si>
  <si>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</si>
  <si>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</si>
  <si>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</si>
  <si>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</si>
  <si>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</si>
  <si>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</si>
  <si>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</si>
  <si>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</si>
  <si>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</si>
  <si>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</si>
  <si>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</si>
  <si>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</si>
  <si>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</si>
  <si>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</si>
  <si>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</si>
  <si>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</si>
  <si>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</si>
  <si>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</si>
  <si>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</si>
  <si>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</si>
  <si>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</si>
  <si>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</si>
  <si>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</si>
  <si>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</si>
  <si>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</si>
  <si>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</si>
  <si>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</si>
  <si>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</si>
  <si>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</si>
  <si>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</si>
  <si>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</si>
  <si>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</si>
  <si>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</si>
  <si>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</si>
  <si>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</si>
  <si>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</si>
  <si>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</si>
  <si>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</si>
  <si>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</si>
  <si>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</si>
  <si>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</si>
  <si>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</si>
  <si>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</si>
  <si>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</si>
  <si>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</si>
  <si>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</si>
  <si>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</si>
  <si>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</si>
  <si>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</si>
  <si>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</si>
  <si>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</si>
  <si>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</si>
  <si>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</si>
  <si>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</si>
  <si>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</si>
  <si>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</si>
  <si>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</si>
  <si>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</si>
  <si>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</si>
  <si>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</si>
  <si>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</si>
  <si>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</si>
  <si>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</si>
  <si>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</si>
  <si>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</si>
  <si>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</si>
  <si>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</si>
  <si>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</si>
  <si>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</si>
  <si>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</si>
  <si>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</si>
  <si>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</si>
  <si>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</si>
  <si>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</si>
  <si>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</si>
  <si>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</si>
  <si>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</si>
  <si>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</si>
  <si>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</si>
  <si>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</si>
  <si>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</si>
  <si>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</si>
  <si>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</si>
  <si>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</si>
  <si>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</si>
  <si>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</si>
  <si>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</si>
  <si>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</si>
  <si>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</si>
  <si>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</si>
  <si>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</si>
  <si>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</si>
  <si>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</si>
  <si>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</si>
  <si>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</si>
  <si>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</si>
  <si>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</si>
  <si>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</si>
  <si>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</si>
  <si>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</si>
  <si>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</si>
  <si>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</si>
  <si>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</si>
  <si>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</si>
  <si>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</si>
  <si>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</si>
  <si>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</si>
  <si>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</si>
  <si>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</si>
  <si>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</si>
  <si>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</si>
  <si>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</si>
  <si>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</si>
  <si>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</si>
  <si>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</si>
  <si>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</si>
  <si>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</si>
  <si>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</si>
  <si>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</si>
  <si>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</si>
  <si>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</si>
  <si>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</si>
  <si>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</si>
  <si>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</si>
  <si>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</si>
  <si>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</si>
  <si>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</si>
  <si>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</si>
  <si>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</si>
  <si>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</si>
  <si>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</si>
  <si>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</si>
  <si>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</si>
  <si>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</si>
  <si>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</si>
  <si>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</si>
  <si>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</si>
  <si>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</si>
  <si>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</si>
  <si>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</si>
  <si>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</si>
  <si>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</si>
  <si>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</si>
  <si>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</si>
  <si>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</si>
  <si>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</si>
  <si>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</si>
  <si>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</si>
  <si>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</si>
  <si>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</si>
  <si>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</si>
  <si>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</si>
  <si>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</si>
  <si>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</si>
  <si>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</si>
  <si>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</si>
  <si>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</si>
  <si>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</si>
  <si>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</si>
  <si>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</si>
  <si>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</si>
  <si>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</si>
  <si>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</si>
  <si>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</si>
  <si>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</si>
  <si>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</si>
  <si>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</si>
  <si>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</si>
  <si>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</si>
  <si>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</si>
  <si>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</si>
  <si>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</si>
  <si>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</si>
  <si>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</si>
  <si>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</si>
  <si>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</si>
  <si>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</si>
  <si>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</si>
  <si>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</si>
  <si>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</si>
  <si>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</si>
  <si>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</si>
  <si>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</si>
  <si>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</si>
  <si>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</si>
  <si>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</si>
  <si>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</si>
  <si>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</si>
  <si>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</si>
  <si>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</si>
  <si>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</si>
  <si>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</si>
  <si>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</si>
  <si>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</si>
  <si>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</si>
  <si>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</si>
  <si>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</si>
  <si>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</si>
  <si>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</si>
  <si>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</si>
  <si>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</si>
  <si>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</si>
  <si>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</si>
  <si>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</si>
  <si>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</si>
  <si>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</si>
  <si>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</si>
  <si>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</si>
  <si>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</si>
  <si>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</si>
  <si>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</si>
  <si>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</si>
  <si>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</si>
  <si>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</si>
  <si>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</si>
  <si>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</si>
  <si>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</si>
  <si>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</si>
  <si>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</si>
  <si>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</si>
  <si>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</si>
  <si>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</si>
  <si>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</si>
  <si>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</si>
  <si>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</si>
  <si>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</si>
  <si>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</si>
  <si>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</si>
  <si>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</si>
  <si>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</si>
  <si>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</si>
  <si>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</si>
  <si>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</si>
  <si>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</si>
  <si>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</si>
  <si>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</si>
  <si>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</si>
  <si>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</si>
  <si>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</si>
  <si>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</si>
  <si>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</si>
  <si>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</si>
  <si>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</si>
  <si>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</si>
  <si>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</si>
  <si>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</si>
  <si>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</si>
  <si>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</si>
  <si>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</si>
  <si>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</si>
  <si>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</si>
  <si>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</si>
  <si>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</si>
  <si>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</si>
  <si>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</si>
  <si>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</si>
  <si>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</si>
  <si>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</si>
  <si>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</si>
  <si>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</si>
  <si>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</si>
  <si>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</si>
  <si>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</si>
  <si>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</si>
  <si>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</si>
  <si>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</si>
  <si>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</si>
  <si>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</si>
  <si>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</si>
  <si>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</si>
  <si>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</si>
  <si>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</si>
  <si>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</si>
  <si>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</si>
  <si>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</si>
  <si>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</si>
  <si>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</si>
  <si>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</si>
  <si>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</si>
  <si>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</si>
  <si>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</si>
  <si>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</si>
  <si>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</si>
  <si>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</si>
  <si>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</si>
  <si>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</si>
  <si>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</si>
  <si>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</si>
  <si>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</si>
  <si>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</si>
  <si>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</si>
  <si>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</si>
  <si>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</si>
  <si>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</si>
  <si>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</si>
  <si>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</si>
  <si>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</si>
  <si>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</si>
  <si>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</si>
  <si>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</si>
  <si>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</si>
  <si>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</si>
  <si>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</si>
  <si>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</si>
  <si>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</si>
  <si>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</si>
  <si>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</si>
  <si>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</si>
  <si>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</si>
  <si>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</si>
  <si>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</si>
  <si>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</si>
  <si>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</si>
  <si>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</si>
  <si>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</si>
  <si>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</si>
  <si>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</si>
  <si>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</si>
  <si>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</si>
  <si>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</si>
  <si>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</si>
  <si>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</si>
  <si>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</si>
  <si>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</si>
  <si>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</si>
  <si>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</si>
  <si>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</si>
  <si>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</si>
  <si>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</si>
  <si>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</si>
  <si>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</si>
  <si>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</si>
  <si>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</si>
  <si>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</si>
  <si>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</si>
  <si>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</si>
  <si>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</si>
  <si>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</si>
  <si>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</si>
  <si>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</si>
  <si>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</si>
  <si>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</si>
  <si>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</si>
  <si>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</si>
  <si>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</si>
  <si>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</si>
  <si>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</si>
  <si>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</si>
  <si>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</si>
  <si>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</si>
  <si>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</si>
  <si>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</si>
  <si>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</si>
  <si>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</si>
  <si>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</si>
  <si>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</si>
  <si>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</si>
  <si>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</si>
  <si>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</si>
  <si>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</si>
  <si>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</si>
  <si>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</si>
  <si>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</si>
  <si>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</si>
  <si>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</si>
  <si>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</si>
  <si>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</si>
  <si>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</si>
  <si>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</si>
  <si>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</si>
  <si>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</si>
  <si>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</si>
  <si>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</si>
  <si>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</si>
  <si>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</si>
  <si>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</si>
  <si>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</si>
  <si>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</si>
  <si>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</si>
  <si>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</si>
  <si>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</si>
  <si>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</si>
  <si>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</si>
  <si>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</si>
  <si>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</si>
  <si>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</si>
  <si>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</si>
  <si>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</si>
  <si>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</si>
  <si>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</si>
  <si>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</si>
  <si>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</si>
  <si>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</si>
  <si>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</si>
  <si>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</si>
  <si>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</si>
  <si>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</si>
  <si>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</si>
  <si>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</si>
  <si>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</si>
  <si>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</si>
  <si>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</si>
  <si>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</si>
  <si>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</si>
  <si>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</si>
  <si>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</si>
  <si>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</si>
  <si>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</si>
  <si>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</si>
  <si>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</si>
  <si>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</si>
  <si>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</si>
  <si>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</si>
  <si>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</si>
  <si>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</si>
  <si>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</si>
  <si>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</si>
  <si>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</si>
  <si>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</si>
  <si>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</si>
  <si>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</si>
  <si>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</si>
  <si>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</si>
  <si>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</si>
  <si>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</si>
  <si>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</si>
  <si>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</si>
  <si>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</si>
  <si>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</si>
  <si>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</si>
  <si>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</si>
  <si>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</si>
  <si>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</si>
  <si>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</si>
  <si>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</si>
  <si>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</si>
  <si>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</si>
  <si>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</si>
  <si>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</si>
  <si>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</si>
  <si>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</si>
  <si>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</si>
  <si>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</si>
  <si>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</si>
  <si>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</si>
  <si>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</si>
  <si>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</si>
  <si>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</si>
  <si>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</si>
  <si>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</si>
  <si>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</si>
  <si>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</si>
  <si>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</si>
  <si>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</si>
  <si>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</si>
  <si>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</si>
  <si>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</si>
  <si>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</si>
  <si>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</si>
  <si>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</si>
  <si>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</si>
  <si>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</si>
  <si>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</si>
  <si>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</si>
  <si>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</si>
  <si>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</si>
  <si>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</si>
  <si>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</si>
  <si>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</si>
  <si>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</si>
  <si>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</si>
  <si>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</si>
  <si>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</si>
  <si>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</si>
  <si>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</si>
  <si>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</si>
  <si>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</si>
  <si>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</si>
  <si>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</si>
  <si>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</si>
  <si>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</si>
  <si>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</si>
  <si>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</si>
  <si>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</si>
  <si>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</si>
  <si>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</si>
  <si>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</si>
  <si>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</si>
  <si>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</si>
  <si>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</si>
  <si>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</si>
  <si>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</si>
  <si>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</si>
  <si>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</si>
  <si>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</si>
  <si>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</si>
  <si>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</si>
  <si>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</si>
  <si>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</si>
  <si>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</si>
  <si>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</si>
  <si>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</si>
  <si>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</si>
  <si>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</si>
  <si>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</si>
  <si>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</si>
  <si>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</si>
  <si>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</si>
  <si>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</si>
  <si>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</si>
  <si>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</si>
  <si>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</si>
  <si>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</si>
  <si>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</si>
  <si>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</si>
  <si>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</si>
  <si>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</si>
  <si>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</si>
  <si>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</si>
  <si>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</si>
  <si>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</si>
  <si>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</si>
  <si>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</si>
  <si>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</si>
  <si>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</si>
  <si>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</si>
  <si>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</si>
  <si>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</si>
  <si>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</si>
  <si>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</si>
  <si>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</si>
  <si>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</si>
  <si>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</si>
  <si>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</si>
  <si>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</si>
  <si>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</si>
  <si>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</si>
  <si>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</si>
  <si>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</si>
  <si>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</si>
  <si>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</si>
  <si>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</si>
  <si>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</si>
  <si>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</si>
  <si>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</si>
  <si>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</si>
  <si>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</si>
  <si>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</si>
  <si>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</si>
  <si>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</si>
  <si>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</si>
  <si>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</si>
  <si>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</si>
  <si>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</si>
  <si>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</si>
  <si>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</si>
  <si>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</si>
  <si>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</si>
  <si>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</si>
  <si>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</si>
  <si>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</si>
  <si>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</si>
  <si>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</si>
  <si>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</si>
  <si>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</si>
  <si>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</si>
  <si>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</si>
  <si>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</si>
  <si>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</si>
  <si>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</si>
  <si>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</si>
  <si>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</si>
  <si>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</si>
  <si>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</si>
  <si>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</si>
  <si>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</si>
  <si>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</si>
  <si>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</si>
  <si>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</si>
  <si>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</si>
  <si>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</si>
  <si>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</si>
  <si>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</si>
  <si>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</si>
  <si>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</si>
  <si>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</si>
  <si>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</si>
  <si>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</si>
  <si>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</si>
  <si>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</si>
  <si>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</si>
  <si>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</si>
  <si>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</si>
  <si>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</si>
  <si>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</si>
  <si>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</si>
  <si>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</si>
  <si>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</si>
  <si>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</si>
  <si>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</si>
  <si>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</si>
  <si>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</si>
  <si>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</si>
  <si>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</si>
  <si>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</si>
  <si>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</si>
  <si>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</si>
  <si>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</si>
  <si>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</si>
  <si>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</si>
  <si>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</si>
  <si>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</si>
  <si>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</si>
  <si>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</si>
  <si>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</si>
  <si>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</si>
  <si>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</si>
  <si>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</si>
  <si>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</si>
  <si>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</si>
  <si>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</si>
  <si>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</si>
  <si>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</si>
  <si>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</si>
  <si>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</si>
  <si>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</si>
  <si>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</si>
  <si>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</si>
  <si>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</si>
  <si>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</si>
  <si>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</si>
  <si>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</si>
  <si>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</si>
  <si>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</si>
  <si>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</si>
  <si>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</si>
  <si>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</si>
  <si>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</si>
  <si>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</si>
  <si>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</si>
  <si>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</si>
  <si>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</si>
  <si>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</si>
  <si>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</si>
  <si>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</si>
  <si>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</si>
  <si>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</si>
  <si>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</si>
  <si>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</si>
  <si>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</si>
  <si>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</si>
  <si>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</si>
  <si>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</si>
  <si>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</si>
  <si>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</si>
  <si>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</si>
  <si>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</si>
  <si>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</si>
  <si>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</si>
  <si>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</si>
  <si>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</si>
  <si>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</si>
  <si>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</si>
  <si>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</si>
  <si>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</si>
  <si>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</si>
  <si>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</si>
  <si>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</si>
  <si>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</si>
  <si>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</si>
  <si>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</si>
  <si>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</si>
  <si>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</si>
  <si>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</si>
  <si>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</si>
  <si>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</si>
  <si>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</si>
  <si>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</si>
  <si>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</si>
  <si>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</si>
  <si>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</si>
  <si>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</si>
  <si>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</si>
  <si>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</si>
  <si>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</si>
  <si>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</si>
  <si>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</si>
  <si>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</si>
  <si>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</si>
  <si>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</si>
  <si>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</si>
  <si>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</si>
  <si>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</si>
  <si>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</si>
  <si>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</si>
  <si>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</si>
  <si>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</si>
  <si>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</si>
  <si>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</si>
  <si>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</si>
  <si>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</si>
  <si>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</si>
  <si>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</si>
  <si>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</si>
  <si>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</si>
  <si>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</si>
  <si>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</si>
  <si>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</si>
  <si>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</si>
  <si>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</si>
  <si>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</si>
  <si>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</si>
  <si>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</si>
  <si>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</si>
  <si>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</si>
  <si>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</si>
  <si>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</si>
  <si>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</si>
  <si>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</si>
  <si>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</si>
  <si>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</si>
  <si>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</si>
  <si>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</si>
  <si>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</si>
  <si>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</si>
  <si>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</si>
  <si>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</si>
  <si>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</si>
  <si>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</si>
  <si>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</si>
  <si>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</si>
  <si>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</si>
  <si>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</si>
  <si>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</si>
  <si>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</si>
  <si>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</si>
  <si>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</si>
  <si>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</si>
  <si>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</si>
  <si>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</si>
  <si>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</si>
  <si>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</si>
  <si>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</si>
  <si>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</si>
  <si>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</si>
  <si>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</si>
  <si>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</si>
  <si>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</si>
  <si>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</si>
  <si>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</si>
  <si>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</si>
  <si>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</si>
  <si>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</si>
  <si>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</si>
  <si>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</si>
  <si>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</si>
  <si>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</si>
  <si>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</si>
  <si>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</si>
  <si>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</si>
  <si>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</si>
  <si>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</si>
  <si>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</si>
  <si>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</si>
  <si>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</si>
  <si>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</si>
  <si>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</si>
  <si>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</si>
  <si>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</si>
  <si>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</si>
  <si>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</si>
  <si>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</si>
  <si>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</si>
  <si>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</si>
  <si>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</si>
  <si>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</si>
  <si>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</si>
  <si>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</si>
  <si>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</si>
  <si>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</si>
  <si>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</si>
  <si>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</si>
  <si>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</si>
  <si>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</si>
  <si>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</si>
  <si>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</si>
  <si>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</si>
  <si>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</si>
  <si>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</si>
  <si>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</si>
  <si>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</si>
  <si>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</si>
  <si>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</si>
  <si>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</si>
  <si>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</si>
  <si>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</si>
  <si>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</si>
  <si>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</si>
  <si>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</si>
  <si>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</si>
  <si>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</si>
  <si>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</si>
  <si>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</si>
  <si>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</si>
  <si>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</si>
  <si>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</si>
  <si>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</si>
  <si>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</si>
  <si>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</si>
  <si>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</si>
  <si>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</si>
  <si>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</si>
  <si>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</si>
  <si>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</si>
  <si>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</si>
  <si>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</si>
  <si>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</si>
  <si>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</si>
  <si>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</si>
  <si>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</si>
  <si>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</si>
  <si>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</si>
  <si>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</si>
  <si>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</si>
  <si>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</si>
  <si>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</si>
  <si>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</si>
  <si>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</si>
  <si>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</si>
  <si>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</si>
  <si>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</si>
  <si>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</si>
  <si>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</si>
  <si>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</si>
  <si>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</si>
  <si>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</si>
  <si>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</si>
  <si>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</si>
  <si>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</si>
  <si>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</si>
  <si>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</si>
  <si>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</si>
  <si>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</si>
  <si>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</si>
  <si>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</si>
  <si>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</si>
  <si>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</si>
  <si>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</si>
  <si>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</si>
  <si>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</si>
  <si>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</si>
  <si>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</si>
  <si>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</si>
  <si>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</si>
  <si>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</si>
  <si>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</si>
  <si>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</si>
  <si>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</si>
  <si>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</si>
  <si>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</si>
  <si>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</si>
  <si>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</si>
  <si>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</si>
  <si>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</si>
  <si>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</si>
  <si>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</si>
  <si>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</si>
  <si>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</si>
  <si>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</si>
  <si>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</si>
  <si>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</si>
  <si>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</si>
  <si>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</si>
  <si>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</si>
  <si>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</si>
  <si>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</si>
  <si>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</si>
  <si>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</si>
  <si>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</si>
  <si>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</si>
  <si>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</si>
  <si>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</si>
  <si>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</si>
  <si>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</si>
  <si>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</si>
  <si>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</si>
  <si>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</si>
  <si>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</si>
  <si>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</si>
  <si>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</si>
  <si>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</si>
  <si>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</si>
  <si>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</si>
  <si>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</si>
  <si>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</si>
  <si>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</si>
  <si>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</si>
  <si>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</si>
  <si>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</si>
  <si>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</si>
  <si>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</si>
  <si>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</si>
  <si>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</si>
  <si>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</si>
  <si>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</si>
  <si>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</si>
  <si>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</si>
  <si>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</si>
  <si>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</si>
  <si>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</si>
  <si>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</si>
  <si>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</si>
  <si>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</si>
  <si>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</si>
  <si>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</si>
  <si>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</si>
  <si>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</si>
  <si>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</si>
  <si>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</si>
  <si>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</si>
  <si>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</si>
  <si>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</si>
  <si>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</si>
  <si>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</si>
  <si>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</si>
  <si>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</si>
  <si>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</si>
  <si>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</si>
  <si>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</si>
  <si>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</si>
  <si>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</si>
  <si>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</si>
  <si>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</si>
  <si>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</si>
  <si>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</si>
  <si>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</si>
  <si>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</si>
  <si>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</si>
  <si>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</si>
  <si>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</si>
  <si>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</si>
  <si>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</si>
  <si>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</si>
  <si>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</si>
  <si>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</si>
  <si>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</si>
  <si>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</si>
  <si>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</si>
  <si>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</si>
  <si>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</si>
  <si>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</si>
  <si>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</si>
  <si>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</si>
  <si>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</si>
  <si>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</si>
  <si>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</si>
  <si>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</si>
  <si>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</si>
  <si>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</si>
  <si>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</si>
  <si>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</si>
  <si>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</si>
  <si>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</si>
  <si>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</si>
  <si>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</si>
  <si>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</si>
  <si>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</si>
  <si>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</si>
  <si>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</si>
  <si>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</si>
  <si>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</si>
  <si>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</si>
  <si>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</si>
  <si>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</si>
  <si>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</si>
  <si>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</si>
  <si>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</si>
  <si>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</si>
  <si>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</si>
  <si>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</si>
  <si>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</si>
  <si>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</si>
  <si>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</si>
  <si>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</si>
  <si>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</si>
  <si>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</si>
  <si>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</si>
  <si>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</si>
  <si>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</si>
  <si>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</si>
  <si>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</si>
  <si>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</si>
  <si>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</si>
  <si>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</si>
  <si>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</si>
  <si>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</si>
  <si>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</si>
  <si>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</si>
  <si>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</si>
  <si>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</si>
  <si>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</si>
  <si>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</si>
  <si>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</si>
  <si>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</si>
  <si>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</si>
  <si>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</si>
  <si>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</si>
  <si>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</si>
  <si>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</si>
  <si>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</si>
  <si>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</si>
  <si>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</si>
  <si>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</si>
  <si>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</si>
  <si>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</si>
  <si>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</si>
  <si>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</si>
  <si>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</si>
  <si>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</si>
  <si>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</si>
  <si>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</si>
  <si>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</si>
  <si>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</si>
  <si>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</si>
  <si>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</si>
  <si>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</si>
  <si>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</si>
  <si>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</si>
  <si>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</si>
  <si>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</si>
  <si>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</si>
  <si>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</si>
  <si>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</si>
  <si>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</si>
  <si>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</si>
  <si>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</si>
  <si>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</si>
  <si>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</si>
  <si>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</si>
  <si>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</si>
  <si>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</si>
  <si>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</si>
  <si>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</si>
  <si>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</si>
  <si>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</si>
  <si>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</si>
  <si>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</si>
  <si>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</si>
  <si>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</si>
  <si>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</si>
  <si>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</si>
  <si>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</si>
  <si>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</si>
  <si>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</si>
  <si>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</si>
  <si>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</si>
  <si>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</si>
  <si>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</si>
  <si>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</si>
  <si>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</si>
  <si>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</si>
  <si>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</si>
  <si>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</si>
  <si>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</si>
  <si>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</si>
  <si>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</si>
  <si>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</si>
  <si>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</si>
  <si>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</si>
  <si>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</si>
  <si>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</si>
  <si>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</si>
  <si>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</si>
  <si>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</si>
  <si>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</si>
  <si>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</si>
  <si>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</si>
  <si>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</si>
  <si>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</si>
  <si>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</si>
  <si>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</si>
  <si>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</si>
  <si>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</si>
  <si>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</si>
  <si>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</si>
  <si>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</si>
  <si>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</si>
  <si>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</si>
  <si>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</si>
  <si>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</si>
  <si>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</si>
  <si>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</si>
  <si>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</si>
  <si>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</si>
  <si>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</si>
  <si>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</si>
  <si>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</si>
  <si>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</si>
  <si>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</si>
  <si>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</si>
  <si>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</si>
  <si>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</si>
  <si>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</si>
  <si>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</si>
  <si>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</si>
  <si>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</si>
  <si>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</si>
  <si>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</si>
  <si>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</si>
  <si>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</si>
  <si>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</si>
  <si>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</si>
  <si>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</si>
  <si>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</si>
  <si>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</si>
  <si>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</si>
  <si>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</si>
  <si>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</si>
  <si>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</si>
  <si>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</si>
  <si>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</si>
  <si>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</si>
  <si>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</si>
  <si>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</si>
  <si>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</si>
  <si>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</si>
  <si>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</si>
  <si>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</si>
  <si>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</si>
  <si>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</si>
  <si>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</si>
  <si>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</si>
  <si>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</si>
  <si>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</si>
  <si>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</si>
  <si>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</si>
  <si>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</si>
  <si>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</si>
  <si>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</si>
  <si>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</si>
  <si>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</si>
  <si>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</si>
  <si>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</si>
  <si>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</si>
  <si>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</si>
  <si>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</si>
  <si>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</si>
  <si>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</si>
  <si>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</si>
  <si>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</si>
  <si>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</si>
  <si>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</si>
  <si>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</si>
  <si>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</si>
  <si>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</si>
  <si>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</si>
  <si>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</si>
  <si>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</si>
  <si>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</si>
  <si>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</si>
  <si>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</si>
  <si>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</si>
  <si>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</si>
  <si>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</si>
  <si>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</si>
  <si>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</si>
  <si>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</si>
  <si>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</si>
  <si>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</si>
  <si>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</si>
  <si>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</si>
  <si>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</si>
  <si>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</si>
  <si>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</si>
  <si>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</si>
  <si>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</si>
  <si>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</si>
  <si>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</si>
  <si>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</si>
  <si>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</si>
  <si>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</si>
  <si>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</si>
  <si>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</si>
  <si>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</si>
  <si>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</si>
  <si>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</si>
  <si>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</si>
  <si>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</si>
  <si>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</si>
  <si>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</si>
  <si>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</si>
  <si>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</si>
  <si>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</si>
  <si>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</si>
  <si>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</si>
  <si>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</si>
  <si>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</si>
  <si>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</si>
  <si>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</si>
  <si>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</si>
  <si>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</si>
  <si>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</si>
  <si>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</si>
  <si>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</si>
  <si>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</si>
  <si>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</si>
  <si>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</si>
  <si>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</si>
  <si>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</si>
  <si>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</si>
  <si>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</si>
  <si>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</si>
  <si>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</si>
  <si>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</si>
  <si>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</si>
  <si>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</si>
  <si>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</si>
  <si>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</si>
  <si>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</si>
  <si>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</si>
  <si>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</si>
  <si>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</si>
  <si>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</si>
  <si>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</si>
  <si>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</si>
  <si>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</si>
  <si>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</si>
  <si>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</si>
  <si>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</si>
  <si>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</si>
  <si>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</si>
  <si>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</si>
  <si>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</si>
  <si>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</si>
  <si>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</si>
  <si>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</si>
  <si>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</si>
  <si>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</si>
  <si>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</si>
  <si>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</si>
  <si>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</si>
  <si>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</si>
  <si>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</si>
  <si>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</si>
  <si>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</si>
  <si>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</si>
  <si>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</si>
  <si>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</si>
  <si>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</si>
  <si>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</si>
  <si>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</si>
  <si>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</si>
  <si>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</si>
  <si>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</si>
  <si>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</si>
  <si>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</si>
  <si>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</si>
  <si>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</si>
  <si>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</si>
  <si>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</si>
  <si>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</si>
  <si>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</si>
  <si>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</si>
  <si>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</si>
  <si>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</si>
  <si>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</si>
  <si>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</si>
  <si>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</si>
  <si>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</si>
  <si>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</si>
  <si>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</si>
  <si>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</si>
  <si>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</si>
  <si>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</si>
  <si>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</si>
  <si>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</si>
  <si>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</si>
  <si>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</si>
  <si>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</si>
  <si>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</si>
  <si>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</si>
  <si>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</si>
  <si>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</si>
  <si>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</si>
  <si>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</si>
  <si>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</si>
  <si>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</si>
  <si>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</si>
  <si>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</si>
  <si>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</si>
  <si>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</si>
  <si>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</si>
  <si>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</si>
  <si>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</si>
  <si>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</si>
  <si>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</si>
  <si>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</si>
  <si>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</si>
  <si>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</si>
  <si>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</si>
  <si>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</si>
  <si>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</si>
  <si>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</si>
  <si>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</si>
  <si>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</si>
  <si>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</si>
  <si>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</si>
  <si>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</si>
  <si>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</si>
  <si>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</si>
  <si>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</si>
  <si>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</si>
  <si>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</si>
  <si>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</si>
  <si>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</si>
  <si>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</si>
  <si>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</si>
  <si>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</si>
  <si>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</si>
  <si>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</si>
  <si>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</si>
  <si>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</si>
  <si>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</si>
  <si>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</si>
  <si>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</si>
  <si>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</si>
  <si>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</si>
  <si>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</si>
  <si>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</si>
  <si>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</si>
  <si>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</si>
  <si>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</si>
  <si>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</si>
  <si>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</si>
  <si>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</si>
  <si>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</si>
  <si>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</si>
  <si>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</si>
  <si>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</si>
  <si>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</si>
  <si>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</si>
  <si>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</si>
  <si>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</si>
  <si>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</si>
  <si>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</si>
  <si>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</si>
  <si>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</si>
  <si>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</si>
  <si>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</si>
  <si>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</si>
  <si>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</si>
  <si>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</si>
  <si>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</si>
  <si>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</si>
  <si>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</si>
  <si>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</si>
  <si>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</si>
  <si>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</si>
  <si>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</si>
  <si>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</si>
  <si>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</si>
  <si>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</si>
  <si>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</si>
  <si>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</si>
  <si>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</si>
  <si>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</si>
  <si>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</si>
  <si>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</si>
  <si>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</si>
  <si>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</si>
  <si>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</si>
  <si>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</si>
  <si>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</si>
  <si>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</si>
  <si>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</si>
  <si>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</si>
  <si>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</si>
  <si>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</si>
  <si>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</si>
  <si>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</si>
  <si>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</si>
  <si>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</si>
  <si>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</si>
  <si>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</si>
  <si>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</si>
  <si>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</si>
  <si>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</si>
  <si>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</si>
  <si>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</si>
  <si>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</si>
  <si>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</si>
  <si>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</si>
  <si>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</si>
  <si>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</si>
  <si>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</si>
  <si>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</si>
  <si>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</si>
  <si>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</si>
  <si>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</si>
  <si>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</si>
  <si>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</si>
  <si>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</si>
  <si>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</si>
  <si>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</si>
  <si>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</si>
  <si>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</si>
  <si>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</si>
  <si>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</si>
  <si>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</si>
  <si>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</si>
  <si>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</si>
  <si>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</si>
  <si>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</si>
  <si>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</si>
  <si>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</si>
  <si>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</si>
  <si>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</si>
  <si>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</si>
  <si>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</si>
  <si>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</si>
  <si>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</si>
  <si>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</si>
  <si>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</si>
  <si>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</si>
  <si>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</si>
  <si>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</si>
  <si>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</si>
  <si>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</si>
  <si>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</si>
  <si>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</si>
  <si>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</si>
  <si>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</si>
  <si>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</si>
  <si>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</si>
  <si>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</si>
  <si>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</si>
  <si>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</si>
  <si>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</si>
  <si>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</si>
  <si>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</si>
  <si>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</si>
  <si>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</si>
  <si>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</si>
  <si>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</si>
  <si>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</si>
  <si>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</si>
  <si>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</si>
  <si>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</si>
  <si>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</si>
  <si>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</si>
  <si>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</si>
  <si>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</si>
  <si>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</si>
  <si>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</si>
  <si>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</si>
  <si>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</si>
  <si>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</si>
  <si>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</si>
  <si>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</si>
  <si>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</si>
  <si>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</si>
  <si>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</si>
  <si>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</si>
  <si>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</si>
  <si>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</si>
  <si>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</si>
  <si>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</si>
  <si>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</si>
  <si>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</si>
  <si>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</si>
  <si>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</si>
  <si>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</si>
  <si>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</si>
  <si>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</si>
  <si>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</si>
  <si>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</si>
  <si>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</si>
  <si>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</si>
  <si>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</si>
  <si>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</si>
  <si>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</si>
  <si>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</si>
  <si>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</si>
  <si>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</si>
  <si>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</si>
  <si>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</si>
  <si>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</si>
  <si>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</si>
  <si>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</si>
  <si>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</si>
  <si>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</si>
  <si>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</si>
  <si>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</si>
  <si>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</si>
  <si>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</si>
  <si>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</si>
  <si>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</si>
  <si>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</si>
  <si>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</si>
  <si>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</si>
  <si>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</si>
  <si>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</si>
  <si>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</si>
  <si>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</si>
  <si>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</si>
  <si>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</si>
  <si>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</si>
  <si>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</si>
  <si>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</si>
  <si>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</si>
  <si>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</si>
  <si>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</si>
  <si>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</si>
  <si>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</si>
  <si>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</si>
  <si>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</si>
  <si>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</si>
  <si>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</si>
  <si>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</si>
  <si>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</si>
  <si>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</si>
  <si>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</si>
  <si>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</si>
  <si>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</si>
  <si>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</si>
  <si>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</si>
  <si>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</si>
  <si>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</si>
  <si>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</si>
  <si>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</si>
  <si>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</si>
  <si>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</si>
  <si>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</si>
  <si>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</si>
  <si>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</si>
  <si>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</si>
  <si>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</si>
  <si>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</si>
  <si>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</si>
  <si>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</si>
  <si>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</si>
  <si>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</si>
  <si>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</si>
  <si>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</si>
  <si>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</si>
  <si>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</si>
  <si>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</si>
  <si>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</si>
  <si>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</si>
  <si>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</si>
  <si>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</si>
  <si>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</si>
  <si>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</si>
  <si>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</si>
  <si>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</si>
  <si>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</si>
  <si>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</si>
  <si>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</si>
  <si>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</si>
  <si>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</si>
  <si>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</si>
  <si>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</si>
  <si>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</si>
  <si>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</si>
  <si>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</si>
  <si>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</si>
  <si>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</si>
  <si>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</si>
  <si>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</si>
  <si>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</si>
  <si>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</si>
  <si>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</si>
  <si>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</si>
  <si>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</si>
  <si>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</si>
  <si>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</si>
  <si>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</si>
  <si>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</si>
  <si>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</si>
  <si>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</si>
  <si>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</si>
  <si>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</si>
  <si>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</si>
  <si>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</si>
  <si>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</si>
  <si>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</si>
  <si>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</si>
  <si>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</si>
  <si>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</si>
  <si>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</si>
  <si>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</si>
  <si>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</si>
  <si>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</si>
  <si>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</si>
  <si>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</si>
  <si>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</si>
  <si>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</si>
  <si>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</si>
  <si>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</si>
  <si>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</si>
  <si>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</si>
  <si>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</si>
  <si>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</si>
  <si>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</si>
  <si>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</si>
  <si>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</si>
  <si>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</si>
  <si>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</si>
  <si>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</si>
  <si>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</si>
  <si>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</si>
  <si>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</si>
  <si>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</si>
  <si>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</si>
  <si>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</si>
  <si>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</si>
  <si>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</si>
  <si>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</si>
  <si>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</si>
  <si>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</si>
  <si>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</si>
  <si>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</si>
  <si>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</si>
  <si>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</si>
  <si>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</si>
  <si>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</si>
  <si>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</si>
  <si>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</si>
  <si>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</si>
  <si>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</si>
  <si>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</si>
  <si>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</si>
  <si>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</si>
  <si>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</si>
  <si>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</si>
  <si>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</si>
  <si>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</si>
  <si>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</si>
  <si>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</si>
  <si>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</si>
  <si>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</si>
  <si>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</si>
  <si>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</si>
  <si>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</si>
  <si>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</si>
  <si>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</si>
  <si>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</si>
  <si>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</si>
  <si>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</si>
  <si>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</si>
  <si>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</si>
  <si>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</si>
  <si>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</si>
  <si>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</si>
  <si>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</si>
  <si>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</si>
  <si>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</si>
  <si>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</si>
  <si>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</si>
  <si>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</si>
  <si>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</si>
  <si>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</si>
  <si>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</si>
  <si>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</si>
  <si>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</si>
  <si>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</si>
  <si>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</si>
  <si>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</si>
  <si>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</si>
  <si>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</si>
  <si>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</si>
  <si>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</si>
  <si>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</si>
  <si>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</si>
  <si>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</si>
  <si>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</si>
  <si>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</si>
  <si>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</si>
  <si>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</si>
  <si>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</si>
  <si>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</si>
  <si>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</si>
  <si>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</si>
  <si>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</si>
  <si>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</si>
  <si>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</si>
  <si>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</si>
  <si>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</si>
  <si>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</si>
  <si>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</si>
  <si>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</si>
  <si>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</si>
  <si>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</si>
  <si>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</si>
  <si>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</si>
  <si>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</si>
  <si>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</si>
  <si>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</si>
  <si>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</si>
  <si>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</si>
  <si>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</si>
  <si>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</si>
  <si>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</si>
  <si>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</si>
  <si>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</si>
  <si>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</si>
  <si>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</si>
  <si>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</si>
  <si>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</si>
  <si>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</si>
  <si>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</si>
  <si>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</si>
  <si>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</si>
  <si>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</si>
  <si>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</si>
  <si>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</si>
  <si>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</si>
  <si>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</si>
  <si>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</si>
  <si>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</si>
  <si>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</si>
  <si>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</si>
  <si>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</si>
  <si>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</si>
  <si>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</si>
  <si>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</si>
  <si>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</si>
  <si>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</si>
  <si>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</si>
  <si>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</si>
  <si>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</si>
  <si>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</si>
  <si>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</si>
  <si>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</si>
  <si>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</si>
  <si>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</si>
  <si>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</si>
  <si>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</si>
  <si>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</si>
  <si>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</si>
  <si>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</si>
  <si>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</si>
  <si>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</si>
  <si>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</si>
  <si>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</si>
  <si>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</si>
  <si>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</si>
  <si>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</si>
  <si>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</si>
  <si>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</si>
  <si>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</si>
  <si>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</si>
  <si>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</si>
  <si>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</si>
  <si>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</si>
  <si>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</si>
  <si>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</si>
  <si>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</si>
  <si>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</si>
  <si>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</si>
  <si>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</si>
  <si>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</si>
  <si>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</si>
  <si>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</si>
  <si>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</si>
  <si>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</si>
  <si>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</si>
  <si>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</si>
  <si>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</si>
  <si>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</si>
  <si>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</si>
  <si>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</si>
  <si>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</si>
  <si>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</si>
  <si>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</si>
  <si>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</si>
  <si>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</si>
  <si>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</si>
  <si>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</si>
  <si>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</si>
  <si>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</si>
  <si>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</si>
  <si>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</si>
  <si>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</si>
  <si>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</si>
  <si>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</si>
  <si>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</si>
  <si>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</si>
  <si>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</si>
  <si>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</si>
  <si>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</si>
  <si>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</si>
  <si>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</si>
  <si>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</si>
  <si>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</si>
  <si>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</si>
  <si>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</si>
  <si>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</si>
  <si>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</si>
  <si>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</si>
  <si>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</si>
  <si>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</si>
  <si>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</si>
  <si>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</si>
  <si>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</si>
  <si>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</si>
  <si>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</si>
  <si>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</si>
  <si>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</si>
  <si>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</si>
  <si>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</si>
  <si>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</si>
  <si>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</si>
  <si>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</si>
  <si>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</si>
  <si>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</si>
  <si>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</si>
  <si>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</si>
  <si>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</si>
  <si>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</si>
  <si>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</si>
  <si>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</si>
  <si>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</si>
  <si>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</si>
  <si>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</si>
  <si>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</si>
  <si>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</si>
  <si>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</si>
  <si>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</si>
  <si>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</si>
  <si>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</si>
  <si>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</si>
  <si>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</si>
  <si>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</si>
  <si>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</si>
  <si>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</si>
  <si>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</si>
  <si>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</si>
  <si>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</si>
  <si>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</si>
  <si>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</si>
  <si>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</si>
  <si>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</si>
  <si>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</si>
  <si>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</si>
  <si>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</si>
  <si>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</si>
  <si>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</si>
  <si>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</si>
  <si>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</si>
  <si>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</si>
  <si>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</si>
  <si>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</si>
  <si>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</si>
  <si>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</si>
  <si>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</si>
  <si>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</si>
  <si>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</si>
  <si>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</si>
  <si>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</si>
  <si>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</si>
  <si>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</si>
  <si>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</si>
  <si>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</si>
  <si>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</si>
  <si>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</si>
  <si>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</si>
  <si>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</si>
  <si>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</si>
  <si>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</si>
  <si>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</si>
  <si>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</si>
  <si>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</si>
  <si>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</si>
  <si>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</si>
  <si>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</si>
  <si>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</si>
  <si>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</si>
  <si>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</si>
  <si>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</si>
  <si>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</si>
  <si>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</si>
  <si>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</si>
  <si>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</si>
  <si>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</si>
  <si>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</si>
  <si>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</si>
  <si>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</si>
  <si>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</si>
  <si>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</si>
  <si>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</si>
  <si>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</si>
  <si>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</si>
  <si>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</si>
  <si>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</si>
  <si>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</si>
  <si>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</si>
  <si>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</si>
  <si>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</si>
  <si>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</si>
  <si>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</si>
  <si>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</si>
  <si>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</si>
  <si>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</si>
  <si>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</si>
  <si>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</si>
  <si>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</si>
  <si>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</si>
  <si>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</si>
  <si>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</si>
  <si>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</si>
  <si>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</si>
  <si>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</si>
  <si>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</si>
  <si>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</si>
  <si>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</si>
  <si>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</si>
  <si>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</si>
  <si>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</si>
  <si>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</si>
  <si>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</si>
  <si>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</si>
  <si>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</si>
  <si>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</si>
  <si>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</si>
  <si>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</si>
  <si>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</si>
  <si>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</si>
  <si>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</si>
  <si>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</si>
  <si>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</si>
  <si>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</si>
  <si>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</si>
  <si>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</si>
  <si>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</si>
  <si>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</si>
  <si>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</si>
  <si>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</si>
  <si>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</si>
  <si>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</si>
  <si>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</si>
  <si>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</si>
  <si>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</si>
  <si>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</si>
  <si>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</si>
  <si>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</si>
  <si>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</si>
  <si>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</si>
  <si>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</si>
  <si>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</si>
  <si>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</si>
  <si>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</si>
  <si>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</si>
  <si>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</si>
  <si>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</si>
  <si>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</si>
  <si>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</si>
  <si>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</si>
  <si>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</si>
  <si>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</si>
  <si>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</si>
  <si>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</si>
  <si>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</si>
  <si>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</si>
  <si>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</si>
  <si>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</si>
  <si>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</si>
  <si>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</si>
  <si>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</si>
  <si>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</si>
  <si>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</si>
  <si>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</si>
  <si>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</si>
  <si>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</si>
  <si>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</si>
  <si>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</si>
  <si>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</si>
  <si>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</si>
  <si>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</si>
  <si>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</si>
  <si>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</si>
  <si>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</si>
  <si>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</si>
  <si>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</si>
  <si>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</si>
  <si>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</si>
  <si>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</si>
  <si>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</si>
  <si>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</si>
  <si>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</si>
  <si>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</si>
  <si>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</si>
  <si>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</si>
  <si>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</si>
  <si>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</si>
  <si>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</si>
  <si>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</si>
  <si>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</si>
  <si>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</si>
  <si>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</si>
  <si>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</si>
  <si>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</si>
  <si>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</si>
  <si>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</si>
  <si>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</si>
  <si>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</si>
  <si>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</si>
  <si>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</si>
  <si>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</si>
  <si>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</si>
  <si>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</si>
  <si>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</si>
  <si>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</si>
  <si>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</si>
  <si>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</si>
  <si>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</si>
  <si>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</si>
  <si>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</si>
  <si>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</si>
  <si>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</si>
  <si>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</si>
  <si>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</si>
  <si>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</si>
  <si>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</si>
  <si>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</si>
  <si>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</si>
  <si>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</si>
  <si>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</si>
  <si>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</si>
  <si>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</si>
  <si>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</si>
  <si>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</si>
  <si>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</si>
  <si>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</si>
  <si>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</si>
  <si>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</si>
  <si>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</si>
  <si>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</si>
  <si>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</si>
  <si>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</si>
  <si>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</si>
  <si>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</si>
  <si>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</si>
  <si>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</si>
  <si>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</si>
  <si>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</si>
  <si>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</si>
  <si>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</si>
  <si>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</si>
  <si>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</si>
  <si>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</si>
  <si>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</si>
  <si>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</si>
  <si>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</si>
  <si>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</si>
  <si>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</si>
  <si>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</si>
  <si>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</si>
  <si>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</si>
  <si>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</si>
  <si>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</si>
  <si>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</si>
  <si>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</si>
  <si>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</si>
  <si>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</si>
  <si>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</si>
  <si>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</si>
  <si>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</si>
  <si>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</si>
  <si>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</si>
  <si>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</si>
  <si>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</si>
  <si>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</si>
  <si>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</si>
  <si>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</si>
  <si>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</si>
  <si>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</si>
  <si>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</si>
  <si>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</si>
  <si>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</si>
  <si>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</si>
  <si>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</si>
  <si>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</si>
  <si>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</si>
  <si>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</si>
  <si>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</si>
  <si>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</si>
  <si>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</si>
  <si>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</si>
  <si>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</si>
  <si>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</si>
  <si>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</si>
  <si>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</si>
  <si>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</si>
  <si>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</si>
  <si>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</si>
  <si>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</si>
  <si>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</si>
  <si>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</si>
  <si>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</si>
  <si>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</si>
  <si>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</si>
  <si>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</si>
  <si>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</si>
  <si>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</si>
  <si>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</si>
  <si>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</si>
  <si>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</si>
  <si>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</si>
  <si>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</si>
  <si>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</si>
  <si>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</si>
  <si>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</si>
  <si>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</si>
  <si>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</si>
  <si>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</si>
  <si>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</si>
  <si>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</si>
  <si>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</si>
  <si>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</si>
  <si>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</si>
  <si>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</si>
  <si>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</si>
  <si>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</si>
  <si>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</si>
  <si>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</si>
  <si>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</si>
  <si>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</si>
  <si>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</si>
  <si>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</si>
  <si>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</si>
  <si>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</si>
  <si>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</si>
  <si>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</si>
  <si>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</si>
  <si>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</si>
  <si>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</si>
  <si>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</si>
  <si>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</si>
  <si>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</si>
  <si>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</si>
  <si>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</si>
  <si>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</si>
  <si>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</si>
  <si>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</si>
  <si>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</si>
  <si>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</si>
  <si>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</si>
  <si>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</si>
  <si>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</si>
  <si>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</si>
  <si>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</si>
  <si>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</si>
  <si>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</si>
  <si>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</si>
  <si>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</si>
  <si>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</si>
  <si>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</si>
  <si>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</si>
  <si>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</si>
  <si>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</si>
  <si>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</si>
  <si>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</si>
  <si>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</si>
  <si>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</si>
  <si>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</si>
  <si>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</si>
  <si>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</si>
  <si>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</si>
  <si>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</si>
  <si>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</si>
  <si>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</si>
  <si>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</si>
  <si>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</si>
  <si>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</si>
  <si>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</si>
  <si>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</si>
  <si>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</si>
  <si>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</si>
  <si>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</si>
  <si>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</si>
  <si>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</si>
  <si>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</si>
  <si>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</si>
  <si>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</si>
  <si>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</si>
  <si>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</si>
  <si>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</si>
  <si>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</si>
  <si>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</si>
  <si>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</si>
  <si>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</si>
  <si>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</si>
  <si>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</si>
  <si>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</si>
  <si>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</si>
  <si>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</si>
  <si>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</si>
  <si>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</si>
  <si>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</si>
  <si>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</si>
  <si>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</si>
  <si>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</si>
  <si>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</si>
  <si>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</si>
  <si>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</si>
  <si>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</si>
  <si>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</si>
  <si>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</si>
  <si>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</si>
  <si>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</si>
  <si>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</si>
  <si>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</si>
  <si>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</si>
  <si>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</si>
  <si>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</si>
  <si>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</si>
  <si>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</si>
  <si>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</si>
  <si>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</si>
  <si>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</si>
  <si>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</si>
  <si>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</si>
  <si>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</si>
  <si>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</si>
  <si>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</si>
  <si>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</si>
  <si>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</si>
  <si>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</si>
  <si>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</si>
  <si>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</si>
  <si>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</si>
  <si>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</si>
  <si>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</si>
  <si>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</si>
  <si>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</si>
  <si>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</si>
  <si>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</si>
  <si>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</si>
  <si>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</si>
  <si>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</si>
  <si>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</si>
  <si>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</si>
  <si>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</si>
  <si>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</si>
  <si>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</si>
  <si>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</si>
  <si>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</si>
  <si>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</si>
  <si>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</si>
  <si>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</si>
  <si>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</si>
  <si>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</si>
  <si>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</si>
  <si>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</si>
  <si>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</si>
  <si>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</si>
  <si>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</si>
  <si>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</si>
  <si>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</si>
  <si>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</si>
  <si>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</si>
  <si>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</si>
  <si>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</si>
  <si>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</si>
  <si>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</si>
  <si>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</si>
  <si>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</si>
  <si>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</si>
  <si>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</si>
  <si>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</si>
  <si>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</si>
  <si>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</si>
  <si>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</si>
  <si>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</si>
  <si>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</si>
  <si>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</si>
  <si>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</si>
  <si>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</si>
  <si>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</si>
  <si>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</si>
  <si>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</si>
  <si>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</si>
  <si>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</si>
  <si>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</si>
  <si>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</si>
  <si>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</si>
  <si>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</si>
  <si>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</si>
  <si>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</si>
  <si>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</si>
  <si>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</si>
  <si>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</si>
  <si>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</si>
  <si>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</si>
  <si>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</si>
  <si>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</si>
  <si>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</si>
  <si>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</si>
  <si>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</si>
  <si>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</si>
  <si>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</si>
  <si>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</si>
  <si>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</si>
  <si>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</si>
  <si>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</si>
  <si>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</si>
  <si>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</si>
  <si>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</si>
  <si>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</si>
  <si>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</si>
  <si>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</si>
  <si>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</si>
  <si>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</si>
  <si>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</si>
  <si>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</si>
  <si>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</si>
  <si>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</si>
  <si>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</si>
  <si>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</si>
  <si>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</si>
  <si>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</si>
  <si>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</si>
  <si>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</si>
  <si>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</si>
  <si>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</si>
  <si>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</si>
  <si>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</si>
  <si>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</si>
  <si>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</si>
  <si>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</si>
  <si>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</si>
  <si>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</si>
  <si>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</si>
  <si>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</si>
  <si>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</si>
  <si>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</si>
  <si>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</si>
  <si>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</si>
  <si>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</si>
  <si>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</si>
  <si>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</si>
  <si>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</si>
  <si>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</si>
  <si>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</si>
  <si>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</si>
  <si>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</si>
  <si>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</si>
  <si>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</si>
  <si>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</si>
  <si>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</si>
  <si>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</si>
  <si>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</si>
  <si>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</si>
  <si>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</si>
  <si>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</si>
  <si>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</si>
  <si>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</si>
  <si>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</si>
  <si>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</si>
  <si>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</si>
  <si>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</si>
  <si>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</si>
  <si>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</si>
  <si>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</si>
  <si>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</si>
  <si>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</si>
  <si>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</si>
  <si>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</si>
  <si>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</si>
  <si>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</si>
  <si>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</si>
  <si>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</si>
  <si>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</si>
  <si>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</si>
  <si>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</si>
  <si>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</si>
  <si>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</si>
  <si>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</si>
  <si>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</si>
  <si>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</si>
  <si>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</si>
  <si>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</si>
  <si>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</si>
  <si>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</si>
  <si>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</si>
  <si>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</si>
  <si>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</si>
  <si>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</si>
  <si>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</si>
  <si>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</si>
  <si>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</si>
  <si>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</si>
  <si>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</si>
  <si>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</si>
  <si>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</si>
  <si>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</si>
  <si>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</si>
  <si>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</si>
  <si>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</si>
  <si>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</si>
  <si>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</si>
  <si>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</si>
  <si>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</si>
  <si>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</si>
  <si>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</si>
  <si>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</si>
  <si>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</si>
  <si>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</si>
  <si>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</si>
  <si>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</si>
  <si>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</si>
  <si>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</si>
  <si>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</si>
  <si>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</si>
  <si>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</si>
  <si>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</si>
  <si>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</si>
  <si>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</si>
  <si>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</si>
  <si>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</si>
  <si>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</si>
  <si>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</si>
  <si>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</si>
  <si>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</si>
  <si>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</si>
  <si>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</si>
  <si>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</si>
  <si>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</si>
  <si>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</si>
  <si>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</si>
  <si>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</si>
  <si>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</si>
  <si>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</si>
  <si>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</si>
  <si>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</si>
  <si>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</si>
  <si>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</si>
  <si>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</si>
  <si>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</si>
  <si>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</si>
  <si>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</si>
  <si>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</si>
  <si>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</si>
  <si>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</si>
  <si>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</si>
  <si>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</si>
  <si>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</si>
  <si>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</si>
  <si>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</si>
  <si>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</si>
  <si>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</si>
  <si>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</si>
  <si>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</si>
  <si>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</si>
  <si>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</si>
  <si>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</si>
  <si>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</si>
  <si>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</si>
  <si>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</si>
  <si>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</si>
  <si>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</si>
  <si>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</si>
  <si>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</si>
  <si>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</si>
  <si>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</si>
  <si>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</si>
  <si>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</si>
  <si>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</si>
  <si>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</si>
  <si>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</si>
  <si>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</si>
  <si>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</si>
  <si>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</si>
  <si>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</si>
  <si>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</si>
  <si>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</si>
  <si>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</si>
  <si>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</si>
  <si>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</si>
  <si>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</si>
  <si>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</si>
  <si>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</si>
  <si>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</si>
  <si>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</si>
  <si>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</si>
  <si>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</si>
  <si>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</si>
  <si>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</si>
  <si>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</si>
  <si>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</si>
  <si>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</si>
  <si>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</si>
  <si>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</si>
  <si>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</si>
  <si>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</si>
  <si>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</si>
  <si>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</si>
  <si>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</si>
  <si>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</si>
  <si>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</si>
  <si>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</si>
  <si>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</si>
  <si>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</si>
  <si>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</si>
  <si>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</si>
  <si>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</si>
  <si>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</si>
  <si>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</si>
  <si>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</si>
  <si>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</si>
  <si>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</si>
  <si>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</si>
  <si>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</si>
  <si>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</si>
  <si>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</si>
  <si>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</si>
  <si>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</si>
  <si>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</si>
  <si>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</si>
  <si>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</si>
  <si>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</si>
  <si>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</si>
  <si>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</si>
  <si>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</si>
  <si>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</si>
  <si>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</si>
  <si>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</si>
  <si>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</si>
  <si>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</si>
  <si>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</si>
  <si>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</si>
  <si>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</si>
  <si>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</si>
  <si>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</si>
  <si>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</si>
  <si>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</si>
  <si>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</si>
  <si>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</si>
  <si>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</si>
  <si>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</si>
  <si>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</si>
  <si>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</si>
  <si>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</si>
  <si>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</si>
  <si>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</si>
  <si>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</si>
  <si>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</si>
  <si>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</si>
  <si>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</si>
  <si>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</si>
  <si>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</si>
  <si>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</si>
  <si>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</si>
  <si>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</si>
  <si>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</si>
  <si>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</si>
  <si>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</si>
  <si>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</si>
  <si>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</si>
  <si>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</si>
  <si>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</si>
  <si>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</si>
  <si>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</si>
  <si>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</si>
  <si>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</si>
  <si>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</si>
  <si>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</si>
  <si>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</si>
  <si>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</si>
  <si>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</si>
  <si>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</si>
  <si>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</si>
  <si>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</si>
  <si>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</si>
  <si>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</si>
  <si>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</si>
  <si>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</si>
  <si>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</si>
  <si>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</si>
  <si>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</si>
  <si>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</si>
  <si>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</si>
  <si>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</si>
  <si>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</si>
  <si>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</si>
  <si>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</si>
  <si>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</si>
  <si>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</si>
  <si>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</si>
  <si>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</si>
  <si>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</si>
  <si>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</si>
  <si>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</si>
  <si>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</si>
  <si>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</si>
  <si>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</si>
  <si>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</si>
  <si>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</si>
  <si>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</si>
  <si>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</si>
  <si>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</si>
  <si>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</si>
  <si>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</si>
  <si>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</si>
  <si>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</si>
  <si>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</si>
  <si>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</si>
  <si>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</si>
  <si>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</si>
  <si>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</si>
  <si>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</si>
  <si>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</si>
  <si>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</si>
  <si>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</si>
  <si>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</si>
  <si>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</si>
  <si>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</si>
  <si>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</si>
  <si>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</si>
  <si>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</si>
  <si>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</si>
  <si>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</si>
  <si>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</si>
  <si>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</si>
  <si>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</si>
  <si>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</si>
  <si>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</si>
  <si>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</si>
  <si>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</si>
  <si>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</si>
  <si>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</si>
  <si>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</si>
  <si>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</si>
  <si>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</si>
  <si>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</si>
  <si>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</si>
  <si>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</si>
  <si>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</si>
  <si>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</si>
  <si>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</si>
  <si>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</si>
  <si>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</si>
  <si>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</si>
  <si>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</si>
  <si>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</si>
  <si>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</si>
  <si>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</si>
  <si>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</si>
  <si>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</si>
  <si>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</si>
  <si>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</si>
  <si>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</si>
  <si>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</si>
  <si>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</si>
  <si>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</si>
  <si>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</si>
  <si>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</si>
  <si>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</si>
  <si>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</si>
  <si>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</si>
  <si>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</si>
  <si>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</si>
  <si>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</si>
  <si>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</si>
  <si>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</si>
  <si>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</si>
  <si>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</si>
  <si>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</si>
  <si>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</si>
  <si>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</si>
  <si>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</si>
  <si>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</si>
  <si>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</si>
  <si>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</si>
  <si>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</si>
  <si>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</si>
  <si>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</si>
  <si>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</si>
  <si>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</si>
  <si>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</si>
  <si>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</si>
  <si>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</si>
  <si>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</si>
  <si>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</si>
  <si>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</si>
  <si>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</si>
  <si>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</si>
  <si>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</si>
  <si>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</si>
  <si>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</si>
  <si>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</si>
  <si>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</si>
  <si>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</si>
  <si>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</si>
  <si>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</si>
  <si>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</si>
  <si>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</si>
  <si>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</si>
  <si>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</si>
  <si>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</si>
  <si>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</si>
  <si>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</si>
  <si>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</si>
  <si>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</si>
  <si>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</si>
  <si>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</si>
  <si>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</si>
  <si>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</si>
  <si>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</si>
  <si>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</si>
  <si>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</si>
  <si>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</si>
  <si>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</si>
  <si>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</si>
  <si>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</si>
  <si>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</si>
  <si>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</si>
  <si>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</si>
  <si>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</si>
  <si>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</si>
  <si>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</si>
  <si>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</si>
  <si>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</si>
  <si>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</si>
  <si>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</si>
  <si>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</si>
  <si>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</si>
  <si>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</si>
  <si>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</si>
  <si>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</si>
  <si>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</si>
  <si>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</si>
  <si>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</si>
  <si>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</si>
  <si>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</si>
  <si>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</si>
  <si>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</si>
  <si>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</si>
  <si>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</si>
  <si>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</si>
  <si>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</si>
  <si>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</si>
  <si>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</si>
  <si>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</si>
  <si>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</si>
  <si>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</si>
  <si>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</si>
  <si>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</si>
  <si>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</si>
  <si>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</si>
  <si>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</si>
  <si>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</si>
  <si>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</si>
  <si>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</si>
  <si>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</si>
  <si>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</si>
  <si>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</si>
  <si>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</si>
  <si>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</si>
  <si>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</si>
  <si>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</si>
  <si>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</si>
  <si>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</si>
  <si>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</si>
  <si>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</si>
  <si>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</si>
  <si>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</si>
  <si>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</si>
  <si>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</si>
  <si>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</si>
  <si>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</si>
  <si>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</si>
  <si>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</si>
  <si>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</si>
  <si>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</si>
  <si>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</si>
  <si>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</si>
  <si>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</si>
  <si>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</si>
  <si>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</si>
  <si>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</si>
  <si>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</si>
  <si>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</si>
  <si>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</si>
  <si>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</si>
  <si>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</si>
  <si>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</si>
  <si>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</si>
  <si>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</si>
  <si>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</si>
  <si>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</si>
  <si>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</si>
  <si>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</si>
  <si>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</si>
  <si>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</si>
  <si>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</si>
  <si>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</si>
  <si>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</si>
  <si>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</si>
  <si>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</si>
  <si>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</si>
  <si>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</si>
  <si>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</si>
  <si>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</si>
  <si>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</si>
  <si>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</si>
  <si>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</si>
  <si>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</si>
  <si>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</si>
  <si>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</si>
  <si>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</si>
  <si>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</si>
  <si>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</si>
  <si>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</si>
  <si>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</si>
  <si>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</si>
  <si>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</si>
  <si>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</si>
  <si>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</si>
  <si>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</si>
  <si>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</si>
  <si>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</si>
  <si>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</si>
  <si>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</si>
  <si>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</si>
  <si>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</si>
  <si>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</si>
  <si>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</si>
  <si>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</si>
  <si>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</si>
  <si>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</si>
  <si>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</si>
  <si>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</si>
  <si>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</si>
  <si>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</si>
  <si>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</si>
  <si>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</si>
  <si>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</si>
  <si>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</si>
  <si>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</si>
  <si>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</si>
  <si>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</si>
  <si>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</si>
  <si>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</si>
  <si>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</si>
  <si>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</si>
  <si>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</si>
  <si>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</si>
  <si>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</si>
  <si>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</si>
  <si>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</si>
  <si>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</si>
  <si>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</si>
  <si>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</si>
  <si>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</si>
  <si>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</si>
  <si>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</si>
  <si>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</si>
  <si>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</si>
  <si>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</si>
  <si>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</si>
  <si>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</si>
  <si>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</si>
  <si>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</si>
  <si>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</si>
  <si>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</si>
  <si>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</si>
  <si>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</si>
  <si>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</si>
  <si>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</si>
  <si>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</si>
  <si>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</si>
  <si>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</si>
  <si>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</si>
  <si>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</si>
  <si>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</si>
  <si>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</si>
  <si>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</si>
  <si>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</si>
  <si>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</si>
  <si>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</si>
  <si>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</si>
  <si>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</si>
  <si>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</si>
  <si>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</si>
  <si>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</si>
  <si>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</si>
  <si>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</si>
  <si>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</si>
  <si>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</si>
  <si>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</si>
  <si>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</si>
  <si>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</si>
  <si>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</si>
  <si>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</si>
  <si>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</si>
  <si>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</si>
  <si>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</si>
  <si>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</si>
  <si>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</si>
  <si>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</si>
  <si>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</si>
  <si>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</si>
  <si>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</si>
  <si>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</si>
  <si>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</si>
  <si>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</si>
  <si>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</si>
  <si>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</si>
  <si>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</si>
  <si>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</si>
  <si>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</si>
  <si>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</si>
  <si>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</si>
  <si>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</si>
  <si>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</si>
  <si>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</si>
  <si>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</si>
  <si>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</si>
  <si>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</si>
  <si>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</si>
  <si>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</si>
  <si>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</si>
  <si>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</si>
  <si>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</si>
  <si>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</si>
  <si>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</si>
  <si>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</si>
  <si>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</si>
  <si>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</si>
  <si>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</si>
  <si>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</si>
  <si>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</si>
  <si>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</si>
  <si>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</si>
  <si>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</si>
  <si>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</si>
  <si>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</si>
  <si>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</si>
  <si>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</si>
  <si>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</si>
  <si>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</si>
  <si>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</si>
  <si>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</si>
  <si>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</si>
  <si>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</si>
  <si>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</si>
  <si>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</si>
  <si>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</si>
  <si>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</si>
  <si>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</si>
  <si>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</si>
  <si>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</si>
  <si>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</si>
  <si>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</si>
  <si>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</si>
  <si>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</si>
  <si>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</si>
  <si>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</si>
  <si>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</si>
  <si>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</si>
  <si>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</si>
  <si>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</si>
  <si>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</si>
  <si>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</si>
  <si>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</si>
  <si>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</si>
  <si>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</si>
  <si>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</si>
  <si>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</si>
  <si>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</si>
  <si>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</si>
  <si>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</si>
  <si>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</si>
  <si>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</si>
  <si>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</si>
  <si>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</si>
  <si>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</si>
  <si>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</si>
  <si>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</si>
  <si>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</si>
  <si>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</si>
  <si>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</si>
  <si>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</si>
  <si>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</si>
  <si>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</si>
  <si>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</si>
  <si>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</si>
  <si>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</si>
  <si>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</si>
  <si>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</si>
  <si>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</si>
  <si>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</si>
  <si>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</si>
  <si>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</si>
  <si>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</si>
  <si>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</si>
  <si>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</si>
  <si>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</si>
  <si>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</si>
  <si>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</si>
  <si>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</si>
  <si>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</si>
  <si>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</si>
  <si>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</si>
  <si>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</si>
  <si>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</si>
  <si>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</si>
  <si>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</si>
  <si>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</si>
  <si>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</si>
  <si>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</si>
  <si>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</si>
  <si>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</si>
  <si>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</si>
  <si>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</si>
  <si>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</si>
  <si>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</si>
  <si>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</si>
  <si>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</si>
  <si>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</si>
  <si>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</si>
  <si>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</si>
  <si>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</si>
  <si>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</si>
  <si>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</si>
  <si>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</si>
  <si>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</si>
  <si>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</si>
  <si>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</si>
  <si>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</si>
  <si>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</si>
  <si>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</si>
  <si>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</si>
  <si>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</si>
  <si>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</si>
  <si>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</si>
  <si>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</si>
  <si>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</si>
  <si>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</si>
  <si>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</si>
  <si>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</si>
  <si>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</si>
  <si>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</si>
  <si>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</si>
  <si>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</si>
  <si>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</si>
  <si>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</si>
  <si>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</si>
  <si>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</si>
  <si>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</si>
  <si>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</si>
  <si>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</si>
  <si>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</si>
  <si>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</si>
  <si>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</si>
  <si>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</si>
  <si>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</si>
  <si>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</si>
  <si>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</si>
  <si>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</si>
  <si>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</si>
  <si>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</si>
  <si>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</si>
  <si>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</si>
  <si>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</si>
  <si>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</si>
  <si>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</si>
  <si>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</si>
  <si>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</si>
  <si>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</si>
  <si>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</si>
  <si>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</si>
  <si>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</si>
  <si>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</si>
  <si>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</si>
  <si>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</si>
  <si>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</si>
  <si>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</si>
  <si>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</si>
  <si>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</si>
  <si>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</si>
  <si>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</si>
  <si>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</si>
  <si>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</si>
  <si>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</si>
  <si>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</si>
  <si>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</si>
  <si>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</si>
  <si>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</si>
  <si>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</si>
  <si>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</si>
  <si>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</si>
  <si>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</si>
  <si>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</si>
  <si>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</si>
  <si>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</si>
  <si>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</si>
  <si>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</si>
  <si>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</si>
  <si>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</si>
  <si>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</si>
  <si>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</si>
  <si>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</si>
  <si>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</si>
  <si>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</si>
  <si>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</si>
  <si>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</si>
  <si>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</si>
  <si>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</si>
  <si>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</si>
  <si>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</si>
  <si>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</si>
  <si>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</si>
  <si>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</si>
  <si>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</si>
  <si>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</si>
  <si>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</si>
  <si>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</si>
  <si>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</si>
  <si>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</si>
  <si>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</si>
  <si>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</si>
  <si>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</si>
  <si>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</si>
  <si>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</si>
  <si>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</si>
  <si>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</si>
  <si>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</si>
  <si>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</si>
  <si>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</si>
  <si>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</si>
  <si>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</si>
  <si>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</si>
  <si>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</si>
  <si>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</si>
  <si>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</si>
  <si>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</si>
  <si>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</si>
  <si>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</si>
  <si>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</si>
  <si>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</si>
  <si>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</si>
  <si>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</si>
  <si>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</si>
  <si>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</si>
  <si>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</si>
  <si>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</si>
  <si>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</si>
  <si>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</si>
  <si>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</si>
  <si>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</si>
  <si>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</si>
  <si>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</si>
  <si>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</si>
  <si>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</si>
  <si>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</si>
  <si>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</si>
  <si>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</si>
  <si>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</si>
  <si>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</si>
  <si>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</si>
  <si>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</si>
  <si>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</si>
  <si>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</si>
  <si>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</si>
  <si>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</si>
  <si>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</si>
  <si>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</si>
  <si>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</si>
  <si>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</si>
  <si>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</si>
  <si>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</si>
  <si>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</si>
  <si>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</si>
  <si>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</si>
  <si>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</si>
  <si>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</si>
  <si>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</si>
  <si>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</si>
  <si>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</si>
  <si>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</si>
  <si>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</si>
  <si>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</si>
  <si>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</si>
  <si>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</si>
  <si>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</si>
  <si>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</si>
  <si>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</si>
  <si>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</si>
  <si>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</si>
  <si>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</si>
  <si>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</si>
  <si>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</si>
  <si>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</si>
  <si>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</si>
  <si>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</si>
  <si>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</si>
  <si>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</si>
  <si>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</si>
  <si>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</si>
  <si>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</si>
  <si>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</si>
  <si>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</si>
  <si>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</si>
  <si>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</si>
  <si>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</si>
  <si>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</si>
  <si>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</si>
  <si>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</si>
  <si>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</si>
  <si>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</si>
  <si>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</si>
  <si>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</si>
  <si>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</si>
  <si>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</si>
  <si>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</si>
  <si>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</si>
  <si>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</si>
  <si>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</si>
  <si>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</si>
  <si>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</si>
  <si>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</si>
  <si>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</si>
  <si>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</si>
  <si>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</si>
  <si>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</si>
  <si>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</si>
  <si>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</si>
  <si>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</si>
  <si>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</si>
  <si>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</si>
  <si>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</si>
  <si>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</si>
  <si>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</si>
  <si>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</si>
  <si>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</si>
  <si>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</si>
  <si>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</si>
  <si>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</si>
  <si>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</si>
  <si>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</si>
  <si>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</si>
  <si>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</si>
  <si>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</si>
  <si>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</si>
  <si>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</si>
  <si>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</si>
  <si>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</si>
  <si>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</si>
  <si>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</si>
  <si>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</si>
  <si>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</si>
  <si>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</si>
  <si>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</si>
  <si>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</si>
  <si>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</si>
  <si>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</si>
  <si>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</si>
  <si>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</si>
  <si>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</si>
  <si>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</si>
  <si>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</si>
  <si>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</si>
  <si>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</si>
  <si>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</si>
  <si>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</si>
  <si>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</si>
  <si>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</si>
  <si>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</si>
  <si>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</si>
  <si>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</si>
  <si>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</si>
  <si>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</si>
  <si>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</si>
  <si>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</si>
  <si>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</si>
  <si>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</si>
  <si>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</si>
  <si>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</si>
  <si>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</si>
  <si>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</si>
  <si>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</si>
  <si>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</si>
  <si>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</si>
  <si>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</si>
  <si>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</si>
  <si>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</si>
  <si>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</si>
  <si>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</si>
  <si>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</si>
  <si>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</si>
  <si>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</si>
  <si>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</si>
  <si>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</si>
  <si>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</si>
  <si>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</si>
  <si>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</si>
  <si>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</si>
  <si>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</si>
  <si>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</si>
  <si>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</si>
  <si>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</si>
  <si>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</si>
  <si>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</si>
  <si>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</si>
  <si>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</si>
  <si>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</si>
  <si>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</si>
  <si>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</si>
  <si>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</si>
  <si>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</si>
  <si>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</si>
  <si>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</si>
  <si>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</si>
  <si>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</si>
  <si>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</si>
  <si>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</si>
  <si>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</si>
  <si>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</si>
  <si>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</si>
  <si>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</si>
  <si>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</si>
  <si>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</si>
  <si>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</si>
  <si>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</si>
  <si>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</si>
  <si>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</si>
  <si>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</si>
  <si>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</si>
  <si>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</si>
  <si>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</si>
  <si>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</si>
  <si>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</si>
  <si>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</si>
  <si>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</si>
  <si>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</si>
  <si>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</si>
  <si>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</si>
  <si>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</si>
  <si>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</si>
  <si>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</si>
  <si>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</si>
  <si>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</si>
  <si>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</si>
  <si>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</si>
  <si>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</si>
  <si>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</si>
  <si>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</si>
  <si>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</si>
  <si>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</si>
  <si>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</si>
  <si>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</si>
  <si>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</si>
  <si>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</si>
  <si>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</si>
  <si>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</si>
  <si>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</si>
  <si>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</si>
  <si>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</si>
  <si>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</si>
  <si>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</si>
  <si>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</si>
  <si>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</si>
  <si>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</si>
  <si>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</si>
  <si>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</si>
  <si>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</si>
  <si>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</si>
  <si>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</si>
  <si>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</si>
  <si>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</si>
  <si>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</si>
  <si>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</si>
  <si>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</si>
  <si>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</si>
  <si>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</si>
  <si>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</si>
  <si>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</si>
  <si>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</si>
  <si>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</si>
  <si>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</si>
  <si>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</si>
  <si>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</si>
  <si>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</si>
  <si>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</si>
  <si>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</si>
  <si>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</si>
  <si>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</si>
  <si>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</si>
  <si>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</si>
  <si>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</si>
  <si>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</si>
  <si>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</si>
  <si>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</si>
  <si>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</si>
  <si>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</si>
  <si>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</si>
  <si>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</si>
  <si>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</si>
  <si>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</si>
  <si>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</si>
  <si>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</si>
  <si>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</si>
  <si>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</si>
  <si>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</si>
  <si>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</si>
  <si>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</si>
  <si>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</si>
  <si>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</si>
  <si>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</si>
  <si>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</si>
  <si>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</si>
  <si>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</si>
  <si>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</si>
  <si>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</si>
  <si>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</si>
  <si>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</si>
  <si>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</si>
  <si>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</si>
  <si>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</si>
  <si>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</si>
  <si>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</si>
  <si>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</si>
  <si>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</si>
  <si>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</si>
  <si>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</si>
  <si>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</si>
  <si>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</si>
  <si>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</si>
  <si>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</si>
  <si>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</si>
  <si>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</si>
  <si>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</si>
  <si>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</si>
  <si>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</si>
  <si>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</si>
  <si>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</si>
  <si>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</si>
  <si>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</si>
  <si>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</si>
  <si>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</si>
  <si>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</si>
  <si>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</si>
  <si>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</si>
  <si>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</si>
  <si>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</si>
  <si>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</si>
  <si>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</si>
  <si>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</si>
  <si>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</si>
  <si>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</si>
  <si>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</si>
  <si>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</si>
  <si>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</si>
  <si>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</si>
  <si>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</si>
  <si>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</si>
  <si>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</si>
  <si>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</si>
  <si>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</si>
  <si>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</si>
  <si>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</si>
  <si>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</si>
  <si>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</si>
  <si>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</si>
  <si>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</si>
  <si>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</si>
  <si>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</si>
  <si>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</si>
  <si>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</si>
  <si>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</si>
  <si>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</si>
  <si>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</si>
  <si>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</si>
  <si>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</si>
  <si>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</si>
  <si>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</si>
  <si>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</si>
  <si>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</si>
  <si>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</si>
  <si>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</si>
  <si>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</si>
  <si>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</si>
  <si>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</si>
  <si>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</si>
  <si>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</si>
  <si>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</si>
  <si>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</si>
  <si>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</si>
  <si>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</si>
  <si>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</si>
  <si>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</si>
  <si>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</si>
  <si>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</si>
  <si>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</si>
  <si>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</si>
  <si>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</si>
  <si>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</si>
  <si>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</si>
  <si>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</si>
  <si>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</si>
  <si>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</si>
  <si>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</si>
  <si>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</si>
  <si>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</si>
  <si>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</si>
  <si>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</si>
  <si>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</si>
  <si>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</si>
  <si>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</si>
  <si>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</si>
  <si>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</si>
  <si>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</si>
  <si>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</si>
  <si>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</si>
  <si>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</si>
  <si>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</si>
  <si>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</si>
  <si>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</si>
  <si>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</si>
  <si>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</si>
  <si>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</si>
  <si>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</si>
  <si>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</si>
  <si>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</si>
  <si>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</si>
  <si>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</si>
  <si>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</si>
  <si>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</si>
  <si>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</si>
  <si>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</si>
  <si>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</si>
  <si>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</si>
  <si>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</si>
  <si>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</si>
  <si>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</si>
  <si>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</si>
  <si>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</si>
  <si>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</si>
  <si>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</si>
  <si>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</si>
  <si>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</si>
  <si>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</si>
  <si>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</si>
  <si>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</si>
  <si>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</si>
  <si>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</si>
  <si>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</si>
  <si>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</si>
  <si>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</si>
  <si>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</si>
  <si>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</si>
  <si>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</si>
  <si>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</si>
  <si>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</si>
  <si>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</si>
  <si>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</si>
  <si>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</si>
  <si>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</si>
  <si>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</si>
  <si>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</si>
  <si>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</si>
  <si>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</si>
  <si>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</si>
  <si>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</si>
  <si>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</si>
  <si>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</si>
  <si>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</si>
  <si>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</si>
  <si>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</si>
  <si>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</si>
  <si>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</si>
  <si>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</si>
  <si>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</si>
  <si>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</si>
  <si>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</si>
  <si>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</si>
  <si>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</si>
  <si>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</si>
  <si>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</si>
  <si>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</si>
  <si>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</si>
  <si>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</si>
  <si>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</si>
  <si>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</si>
  <si>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</si>
  <si>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</si>
  <si>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</si>
  <si>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</si>
  <si>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</si>
  <si>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</si>
  <si>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</si>
  <si>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</si>
  <si>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</si>
  <si>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</si>
  <si>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</si>
  <si>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</si>
  <si>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</si>
  <si>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</si>
  <si>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</si>
  <si>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</si>
  <si>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</si>
  <si>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</si>
  <si>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</si>
  <si>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</si>
  <si>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</si>
  <si>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</si>
  <si>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</si>
  <si>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</si>
  <si>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</si>
  <si>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</si>
  <si>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</si>
  <si>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</si>
  <si>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</si>
  <si>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</si>
  <si>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</si>
  <si>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</si>
  <si>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</si>
  <si>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</si>
  <si>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</si>
  <si>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</si>
  <si>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</si>
  <si>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</si>
  <si>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</si>
  <si>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</si>
  <si>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</si>
  <si>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</si>
  <si>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</si>
  <si>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</si>
  <si>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</si>
  <si>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</si>
  <si>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</si>
  <si>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</si>
  <si>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</si>
  <si>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</si>
  <si>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</si>
  <si>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</si>
  <si>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</si>
  <si>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</si>
  <si>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</si>
  <si>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</si>
  <si>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</si>
  <si>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</si>
  <si>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</si>
  <si>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</si>
  <si>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</si>
  <si>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</si>
  <si>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</si>
  <si>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</si>
  <si>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</si>
  <si>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</si>
  <si>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</si>
  <si>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</si>
  <si>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</si>
  <si>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</si>
  <si>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</si>
  <si>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</si>
  <si>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</si>
  <si>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</si>
  <si>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</si>
  <si>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</si>
  <si>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</si>
  <si>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</si>
  <si>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</si>
  <si>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</si>
  <si>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</si>
  <si>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</si>
  <si>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</si>
  <si>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</si>
  <si>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</si>
  <si>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</si>
  <si>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</si>
  <si>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</si>
  <si>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</si>
  <si>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</si>
  <si>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</si>
  <si>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</si>
  <si>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</si>
  <si>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</si>
  <si>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</si>
  <si>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</si>
  <si>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</si>
  <si>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</si>
  <si>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</si>
  <si>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</si>
  <si>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</si>
  <si>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</si>
  <si>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</si>
  <si>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</si>
  <si>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</si>
  <si>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</si>
  <si>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</si>
  <si>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</si>
  <si>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</si>
  <si>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</si>
  <si>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</si>
  <si>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</si>
  <si>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</si>
  <si>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</si>
  <si>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</si>
  <si>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</si>
  <si>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</si>
  <si>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</si>
  <si>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</si>
  <si>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</si>
  <si>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</si>
  <si>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</si>
  <si>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</si>
  <si>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</si>
  <si>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</si>
  <si>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</si>
  <si>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</si>
  <si>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</si>
  <si>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</si>
  <si>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</si>
  <si>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</si>
  <si>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</si>
  <si>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</si>
  <si>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</si>
  <si>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</si>
  <si>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</si>
  <si>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</si>
  <si>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</si>
  <si>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</si>
  <si>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</si>
  <si>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</si>
  <si>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</si>
  <si>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</si>
  <si>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</si>
  <si>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</si>
  <si>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</si>
  <si>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</si>
  <si>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</si>
  <si>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</si>
  <si>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</si>
  <si>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</si>
  <si>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</si>
  <si>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</si>
  <si>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</si>
  <si>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</si>
  <si>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</si>
  <si>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</si>
  <si>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</si>
  <si>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</si>
  <si>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</si>
  <si>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</si>
  <si>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</si>
  <si>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</si>
  <si>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</si>
  <si>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</si>
  <si>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</si>
  <si>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</si>
  <si>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</si>
  <si>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</si>
  <si>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</si>
  <si>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</si>
  <si>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</si>
  <si>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</si>
  <si>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</si>
  <si>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</si>
  <si>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</si>
  <si>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</si>
  <si>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</si>
  <si>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</si>
  <si>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</si>
  <si>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</si>
  <si>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</si>
  <si>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</si>
  <si>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</si>
  <si>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</si>
  <si>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</si>
  <si>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</si>
  <si>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</si>
  <si>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</si>
  <si>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</si>
  <si>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</si>
  <si>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</si>
  <si>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</si>
  <si>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</si>
  <si>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</si>
  <si>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</si>
  <si>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</si>
  <si>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</si>
  <si>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</si>
  <si>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</si>
  <si>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</si>
  <si>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</si>
  <si>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</si>
  <si>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</si>
  <si>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</si>
  <si>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</si>
  <si>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</si>
  <si>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</si>
  <si>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</si>
  <si>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</si>
  <si>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</si>
  <si>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</si>
  <si>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</si>
  <si>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</si>
  <si>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</si>
  <si>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</si>
  <si>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</si>
  <si>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</si>
  <si>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</si>
  <si>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</si>
  <si>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</si>
  <si>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</si>
  <si>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</si>
  <si>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</si>
  <si>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</si>
  <si>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</si>
  <si>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</si>
  <si>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</si>
  <si>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</si>
  <si>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</si>
  <si>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</si>
  <si>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</si>
  <si>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</si>
  <si>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</si>
  <si>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</si>
  <si>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</si>
  <si>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</si>
  <si>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</si>
  <si>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</si>
  <si>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</si>
  <si>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</si>
  <si>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</si>
  <si>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</si>
  <si>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</si>
  <si>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</si>
  <si>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</si>
  <si>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</si>
  <si>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</si>
  <si>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</si>
  <si>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</si>
  <si>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</si>
  <si>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</si>
  <si>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</si>
  <si>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</si>
  <si>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</si>
  <si>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</si>
  <si>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</si>
  <si>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</si>
  <si>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</si>
  <si>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</si>
  <si>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</si>
  <si>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</si>
  <si>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</si>
  <si>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</si>
  <si>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</si>
  <si>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</si>
  <si>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</si>
  <si>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</si>
  <si>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</si>
  <si>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</si>
  <si>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</si>
  <si>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</si>
  <si>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</si>
  <si>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</si>
  <si>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</si>
  <si>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</si>
  <si>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</si>
  <si>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</si>
  <si>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</si>
  <si>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</si>
  <si>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</si>
  <si>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</si>
  <si>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</si>
  <si>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</si>
  <si>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</si>
  <si>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</si>
  <si>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</si>
  <si>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</si>
  <si>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</si>
  <si>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</si>
  <si>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</si>
  <si>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</si>
  <si>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</si>
  <si>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</si>
  <si>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</si>
  <si>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</si>
  <si>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</si>
  <si>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</si>
  <si>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</si>
  <si>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</si>
  <si>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</si>
  <si>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</si>
  <si>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</si>
  <si>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</si>
  <si>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</si>
  <si>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</si>
  <si>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</si>
  <si>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</si>
  <si>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</si>
  <si>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</si>
  <si>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</si>
  <si>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</si>
  <si>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</si>
  <si>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</si>
  <si>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</si>
  <si>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</si>
  <si>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</si>
  <si>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</si>
  <si>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</si>
  <si>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</si>
  <si>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</si>
  <si>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</si>
  <si>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</si>
  <si>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</si>
  <si>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</si>
  <si>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</si>
  <si>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</si>
  <si>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</si>
  <si>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</si>
  <si>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</si>
  <si>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</si>
  <si>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</si>
  <si>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</si>
  <si>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</si>
  <si>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</si>
  <si>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</si>
  <si>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</si>
  <si>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</si>
  <si>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</si>
  <si>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</si>
  <si>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</si>
  <si>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</si>
  <si>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</si>
  <si>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</si>
  <si>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</si>
  <si>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</si>
  <si>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</si>
  <si>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</si>
  <si>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</si>
  <si>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</si>
  <si>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</si>
  <si>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</si>
  <si>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</si>
  <si>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</si>
  <si>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</si>
  <si>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</si>
  <si>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</si>
  <si>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</si>
  <si>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</si>
  <si>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</si>
  <si>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</si>
  <si>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</si>
  <si>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</si>
  <si>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</si>
  <si>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</si>
  <si>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</si>
  <si>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</si>
  <si>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</si>
  <si>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</si>
  <si>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</si>
  <si>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</si>
  <si>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</si>
  <si>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</si>
  <si>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</si>
  <si>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</si>
  <si>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</si>
  <si>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</si>
  <si>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</si>
  <si>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</si>
  <si>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</si>
  <si>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</si>
  <si>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</si>
  <si>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</si>
  <si>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</si>
  <si>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</si>
  <si>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</si>
  <si>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</si>
  <si>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</si>
  <si>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</si>
  <si>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</si>
  <si>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</si>
  <si>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</si>
  <si>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</si>
  <si>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</si>
  <si>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</si>
  <si>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</si>
  <si>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</si>
  <si>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</si>
  <si>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</si>
  <si>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</si>
  <si>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</si>
  <si>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</si>
  <si>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</si>
  <si>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</si>
  <si>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</si>
  <si>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</si>
  <si>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</si>
  <si>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</si>
  <si>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</si>
  <si>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</si>
  <si>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</si>
  <si>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</si>
  <si>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</si>
  <si>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</si>
  <si>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</si>
  <si>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</si>
  <si>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</si>
  <si>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</si>
  <si>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</si>
  <si>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</si>
  <si>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</si>
  <si>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</si>
  <si>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</si>
  <si>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</si>
  <si>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</si>
  <si>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</si>
  <si>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</si>
  <si>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</si>
  <si>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</si>
  <si>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</si>
  <si>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</si>
  <si>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</si>
  <si>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</si>
  <si>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</si>
  <si>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</si>
  <si>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</si>
  <si>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</si>
  <si>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</si>
  <si>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</si>
  <si>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</si>
  <si>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</si>
  <si>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</si>
  <si>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</si>
  <si>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</si>
  <si>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</si>
  <si>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</si>
  <si>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</si>
  <si>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</si>
  <si>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</si>
  <si>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</si>
  <si>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</si>
  <si>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</si>
  <si>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</si>
  <si>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</si>
  <si>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</si>
  <si>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</si>
  <si>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</si>
  <si>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</si>
  <si>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</si>
  <si>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</si>
  <si>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</si>
  <si>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</si>
  <si>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</si>
  <si>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</si>
  <si>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</si>
  <si>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</si>
  <si>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</si>
  <si>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</si>
  <si>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</si>
  <si>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</si>
  <si>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</si>
  <si>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</si>
  <si>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</si>
  <si>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</si>
  <si>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</si>
  <si>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</si>
  <si>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</si>
  <si>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</si>
  <si>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</si>
  <si>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</si>
  <si>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</si>
  <si>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</si>
  <si>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</si>
  <si>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</si>
  <si>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</si>
  <si>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</si>
  <si>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</si>
  <si>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</si>
  <si>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</si>
  <si>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</si>
  <si>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</si>
  <si>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</si>
  <si>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</si>
  <si>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</si>
  <si>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</si>
  <si>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</si>
  <si>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</si>
  <si>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</si>
  <si>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</si>
  <si>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</si>
  <si>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</si>
  <si>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</si>
  <si>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</si>
  <si>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</si>
  <si>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</si>
  <si>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</si>
  <si>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</si>
  <si>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</si>
  <si>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</si>
  <si>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</si>
  <si>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</si>
  <si>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</si>
  <si>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</si>
  <si>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</si>
  <si>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</si>
  <si>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</si>
  <si>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</si>
  <si>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</si>
  <si>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</si>
  <si>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</si>
  <si>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</si>
  <si>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</si>
  <si>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</si>
  <si>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</si>
  <si>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</si>
  <si>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</si>
  <si>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</si>
  <si>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</si>
  <si>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</si>
  <si>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</si>
  <si>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</si>
  <si>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</si>
  <si>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</si>
  <si>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</si>
  <si>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</si>
  <si>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</si>
  <si>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</si>
  <si>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</si>
  <si>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</si>
  <si>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</si>
  <si>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</si>
  <si>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</si>
  <si>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</si>
  <si>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</si>
  <si>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</si>
  <si>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</si>
  <si>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</si>
  <si>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</si>
  <si>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</si>
  <si>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</si>
  <si>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</si>
  <si>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</si>
  <si>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</si>
  <si>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</si>
  <si>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</si>
  <si>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</si>
  <si>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</si>
  <si>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</si>
  <si>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</si>
  <si>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</si>
  <si>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</si>
  <si>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</si>
  <si>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</si>
  <si>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</si>
  <si>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</si>
  <si>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</si>
  <si>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</si>
  <si>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</si>
  <si>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</si>
  <si>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</si>
  <si>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</si>
  <si>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</si>
  <si>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</si>
  <si>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</si>
  <si>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</si>
  <si>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</si>
  <si>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</si>
  <si>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</si>
  <si>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</si>
  <si>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</si>
  <si>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</si>
  <si>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</si>
  <si>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</si>
  <si>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</si>
  <si>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</si>
  <si>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</si>
  <si>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</si>
  <si>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</si>
  <si>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</si>
  <si>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</si>
  <si>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</si>
  <si>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</si>
  <si>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</si>
  <si>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</si>
  <si>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</si>
  <si>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</si>
  <si>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</si>
  <si>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</si>
  <si>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</si>
  <si>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</si>
  <si>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</si>
  <si>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</si>
  <si>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</si>
  <si>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</si>
  <si>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</si>
  <si>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</si>
  <si>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</si>
  <si>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</si>
  <si>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</si>
  <si>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</si>
  <si>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</si>
  <si>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</si>
  <si>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</si>
  <si>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</si>
  <si>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</si>
  <si>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</si>
  <si>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</si>
  <si>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</si>
  <si>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</si>
  <si>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</si>
  <si>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</si>
  <si>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</si>
  <si>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</si>
  <si>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</si>
  <si>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</si>
  <si>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</si>
  <si>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</si>
  <si>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</si>
  <si>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</si>
  <si>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</si>
  <si>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</si>
  <si>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</si>
  <si>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</si>
  <si>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</si>
  <si>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</si>
  <si>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</si>
  <si>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</si>
  <si>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</si>
  <si>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</si>
  <si>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</si>
  <si>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</si>
  <si>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</si>
  <si>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</si>
  <si>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</si>
  <si>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</si>
  <si>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</si>
  <si>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</si>
  <si>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</si>
  <si>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</si>
  <si>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</si>
  <si>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</si>
  <si>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</si>
  <si>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</si>
  <si>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</si>
  <si>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</si>
  <si>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</si>
  <si>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</si>
  <si>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</si>
  <si>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</si>
  <si>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</si>
  <si>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</si>
  <si>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</si>
  <si>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</si>
  <si>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</si>
  <si>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</si>
  <si>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</si>
  <si>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</si>
  <si>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</si>
  <si>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</si>
  <si>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</si>
  <si>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</si>
  <si>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</si>
  <si>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</si>
  <si>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</si>
  <si>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</si>
  <si>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</si>
  <si>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</si>
  <si>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</si>
  <si>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</si>
  <si>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</si>
  <si>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</si>
  <si>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</si>
  <si>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</si>
  <si>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</si>
  <si>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</si>
  <si>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</si>
  <si>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</si>
  <si>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</si>
  <si>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</si>
  <si>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</si>
  <si>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</si>
  <si>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</si>
  <si>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</si>
  <si>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</si>
  <si>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</si>
  <si>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</si>
  <si>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</si>
  <si>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</si>
  <si>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</si>
  <si>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</si>
  <si>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</si>
  <si>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</si>
  <si>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</si>
  <si>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</si>
  <si>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</si>
  <si>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</si>
  <si>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</si>
  <si>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</si>
  <si>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</si>
  <si>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</si>
  <si>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</si>
  <si>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</si>
  <si>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</si>
  <si>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</si>
  <si>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</si>
  <si>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</si>
  <si>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</si>
  <si>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</si>
  <si>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</si>
  <si>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</si>
  <si>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</si>
  <si>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</si>
  <si>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</si>
  <si>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</si>
  <si>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</si>
  <si>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</si>
  <si>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</si>
  <si>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</si>
  <si>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</si>
  <si>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</si>
  <si>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</si>
  <si>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</si>
  <si>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</si>
  <si>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</si>
  <si>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</si>
  <si>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</si>
  <si>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</si>
  <si>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</si>
  <si>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</si>
  <si>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</si>
  <si>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</si>
  <si>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</si>
  <si>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</si>
  <si>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</si>
  <si>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</si>
  <si>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</si>
  <si>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</si>
  <si>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</si>
  <si>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</si>
  <si>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</si>
  <si>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</si>
  <si>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</si>
  <si>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</si>
  <si>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</si>
  <si>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</si>
  <si>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</si>
  <si>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</si>
  <si>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</si>
  <si>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</si>
  <si>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</si>
  <si>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</si>
  <si>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</si>
  <si>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</si>
  <si>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</si>
  <si>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</si>
  <si>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</si>
  <si>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</si>
  <si>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</si>
  <si>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</si>
  <si>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</si>
  <si>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</si>
  <si>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</si>
  <si>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</si>
  <si>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</si>
  <si>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</si>
  <si>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</si>
  <si>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</si>
  <si>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</si>
  <si>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</si>
  <si>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</si>
  <si>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</si>
  <si>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</si>
  <si>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</si>
  <si>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</si>
  <si>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</si>
  <si>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</si>
  <si>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</si>
  <si>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</si>
  <si>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</si>
  <si>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</si>
  <si>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</si>
  <si>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</si>
  <si>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</si>
  <si>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</si>
  <si>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</si>
  <si>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</si>
  <si>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</si>
  <si>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</si>
  <si>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</si>
  <si>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</si>
  <si>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</si>
  <si>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</si>
  <si>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</si>
  <si>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</si>
  <si>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</si>
  <si>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</si>
  <si>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</si>
  <si>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</si>
  <si>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</si>
  <si>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</si>
  <si>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</si>
  <si>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</si>
  <si>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</si>
  <si>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</si>
  <si>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</si>
  <si>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</si>
  <si>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</si>
  <si>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</si>
  <si>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</si>
  <si>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</si>
  <si>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</si>
  <si>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</si>
  <si>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</si>
  <si>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</si>
  <si>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</si>
  <si>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</si>
  <si>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</si>
  <si>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</si>
  <si>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</si>
  <si>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</si>
  <si>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</si>
  <si>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</si>
  <si>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</si>
  <si>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</si>
  <si>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</si>
  <si>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</si>
  <si>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</si>
  <si>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</si>
  <si>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</si>
  <si>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</si>
  <si>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</si>
  <si>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</si>
  <si>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</si>
  <si>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</si>
  <si>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</si>
  <si>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</si>
  <si>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</si>
  <si>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</si>
  <si>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</si>
  <si>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</si>
  <si>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</si>
  <si>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</si>
  <si>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</si>
  <si>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</si>
  <si>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</si>
  <si>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</si>
  <si>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</si>
  <si>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</si>
  <si>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</si>
  <si>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</si>
  <si>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</si>
  <si>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</si>
  <si>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</si>
  <si>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</si>
  <si>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</si>
  <si>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</si>
  <si>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</si>
  <si>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</si>
  <si>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</si>
  <si>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</si>
  <si>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</si>
  <si>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</si>
  <si>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</si>
  <si>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</si>
  <si>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</si>
  <si>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</si>
  <si>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</si>
  <si>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</si>
  <si>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</si>
  <si>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</si>
  <si>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</si>
  <si>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</si>
  <si>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</si>
  <si>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</si>
  <si>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</si>
  <si>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</si>
  <si>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</si>
  <si>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</si>
  <si>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</si>
  <si>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</si>
  <si>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</si>
  <si>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</si>
  <si>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</si>
  <si>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</si>
  <si>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</si>
  <si>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</si>
  <si>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</si>
  <si>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</si>
  <si>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</si>
  <si>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</si>
  <si>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</si>
  <si>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</si>
  <si>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</si>
  <si>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</si>
  <si>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</si>
  <si>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</si>
  <si>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</si>
  <si>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</si>
  <si>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</si>
  <si>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</si>
  <si>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</si>
  <si>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</si>
  <si>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</si>
  <si>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</si>
  <si>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</si>
  <si>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</si>
  <si>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</si>
  <si>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</si>
  <si>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</si>
  <si>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</si>
  <si>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</si>
  <si>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</si>
  <si>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</si>
  <si>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</si>
  <si>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</si>
  <si>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</si>
  <si>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</si>
  <si>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</si>
  <si>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</si>
  <si>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</si>
  <si>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</si>
  <si>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</si>
  <si>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</si>
  <si>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</si>
  <si>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</si>
  <si>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</si>
  <si>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</si>
  <si>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</si>
  <si>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</si>
  <si>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</si>
  <si>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</si>
  <si>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</si>
  <si>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</si>
  <si>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</si>
  <si>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</si>
  <si>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</si>
  <si>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</si>
  <si>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</si>
  <si>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</si>
  <si>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</si>
  <si>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</si>
  <si>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</si>
  <si>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</si>
  <si>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</si>
  <si>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</si>
  <si>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</si>
  <si>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</si>
  <si>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</si>
  <si>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</si>
  <si>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</si>
  <si>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</si>
  <si>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</si>
  <si>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</si>
  <si>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</si>
  <si>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</si>
  <si>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</si>
  <si>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</si>
  <si>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</si>
  <si>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</si>
  <si>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</si>
  <si>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</si>
  <si>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</si>
  <si>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</si>
  <si>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</si>
  <si>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</si>
  <si>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</si>
  <si>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</si>
  <si>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</si>
  <si>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</si>
  <si>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</si>
  <si>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</si>
  <si>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</si>
  <si>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</si>
  <si>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</si>
  <si>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</si>
  <si>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</si>
  <si>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</si>
  <si>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</si>
  <si>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</si>
  <si>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</si>
  <si>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</si>
  <si>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</si>
  <si>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</si>
  <si>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</si>
  <si>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</si>
  <si>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</si>
  <si>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</si>
  <si>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</si>
  <si>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</si>
  <si>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</si>
  <si>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</si>
  <si>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</si>
  <si>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</si>
  <si>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</si>
  <si>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</si>
  <si>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</si>
  <si>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</si>
  <si>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</si>
  <si>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</si>
  <si>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</si>
  <si>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</si>
  <si>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</si>
  <si>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</si>
  <si>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</si>
  <si>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</si>
  <si>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</si>
  <si>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</si>
  <si>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</si>
  <si>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</si>
  <si>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</si>
  <si>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</si>
  <si>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</si>
  <si>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</si>
  <si>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</si>
  <si>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</si>
  <si>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</si>
  <si>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</si>
  <si>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</si>
  <si>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</si>
  <si>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</si>
  <si>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</si>
  <si>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</si>
  <si>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</si>
  <si>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</si>
  <si>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</si>
  <si>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</si>
  <si>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</si>
  <si>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</si>
  <si>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</si>
  <si>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</si>
  <si>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</si>
  <si>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</si>
  <si>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</si>
  <si>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</si>
  <si>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</si>
  <si>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</si>
  <si>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</si>
  <si>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</si>
  <si>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</si>
  <si>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</si>
  <si>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</si>
  <si>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</si>
  <si>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</si>
  <si>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</si>
  <si>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</si>
  <si>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</si>
  <si>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</si>
  <si>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</si>
  <si>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</si>
  <si>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</si>
  <si>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</si>
  <si>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</si>
  <si>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</si>
  <si>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</si>
  <si>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</si>
  <si>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</si>
  <si>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</si>
  <si>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</si>
  <si>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</si>
  <si>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</si>
  <si>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</si>
  <si>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</si>
  <si>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</si>
  <si>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</si>
  <si>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</si>
  <si>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</si>
  <si>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</si>
  <si>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</si>
  <si>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</si>
  <si>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</si>
  <si>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</si>
  <si>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</si>
  <si>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</si>
  <si>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</si>
  <si>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</si>
  <si>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</si>
  <si>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</si>
  <si>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</si>
  <si>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</si>
  <si>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</si>
  <si>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</si>
  <si>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</si>
  <si>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</si>
  <si>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</si>
  <si>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</si>
  <si>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</si>
  <si>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</si>
  <si>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</si>
  <si>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</si>
  <si>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</si>
  <si>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</si>
  <si>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</si>
  <si>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</si>
  <si>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</si>
  <si>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</si>
  <si>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</si>
  <si>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</si>
  <si>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</si>
  <si>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</si>
  <si>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</si>
  <si>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</si>
  <si>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</si>
  <si>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</si>
  <si>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</si>
  <si>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</si>
  <si>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</si>
  <si>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</si>
  <si>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</si>
  <si>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</si>
  <si>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</si>
  <si>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</si>
  <si>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</si>
  <si>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</si>
  <si>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</si>
  <si>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</si>
  <si>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</si>
  <si>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</si>
  <si>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</si>
  <si>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</si>
  <si>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</si>
  <si>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</si>
  <si>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</si>
  <si>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</si>
  <si>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</si>
  <si>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</si>
  <si>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</si>
  <si>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</si>
  <si>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</si>
  <si>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</si>
  <si>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</si>
  <si>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</si>
  <si>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</si>
  <si>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</si>
  <si>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</si>
  <si>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</si>
  <si>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</si>
  <si>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</si>
  <si>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</si>
  <si>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</si>
  <si>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</si>
  <si>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</si>
  <si>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</si>
  <si>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</si>
  <si>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</si>
  <si>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</si>
  <si>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</si>
  <si>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</si>
  <si>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</si>
  <si>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</si>
  <si>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</si>
  <si>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</si>
  <si>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</si>
  <si>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</si>
  <si>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</si>
  <si>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</si>
  <si>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</si>
  <si>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</si>
  <si>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</si>
  <si>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</si>
  <si>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</si>
  <si>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</si>
  <si>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</si>
  <si>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</si>
  <si>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</si>
  <si>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</si>
  <si>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</si>
  <si>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</si>
  <si>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</si>
  <si>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</si>
  <si>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</si>
  <si>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</si>
  <si>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</si>
  <si>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</si>
  <si>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</si>
  <si>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</si>
  <si>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</si>
  <si>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</si>
  <si>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</si>
  <si>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</si>
  <si>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</si>
  <si>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</si>
  <si>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</si>
  <si>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</si>
  <si>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</si>
  <si>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</si>
  <si>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</si>
  <si>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</si>
  <si>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</si>
  <si>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</si>
  <si>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</si>
  <si>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</si>
  <si>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</si>
  <si>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</si>
  <si>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</si>
  <si>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</si>
  <si>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</si>
  <si>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</si>
  <si>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</si>
  <si>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</si>
  <si>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</si>
  <si>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</si>
  <si>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</si>
  <si>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</si>
  <si>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</si>
  <si>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</si>
  <si>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</si>
  <si>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</si>
  <si>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</si>
  <si>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</si>
  <si>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</si>
  <si>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</si>
  <si>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</si>
  <si>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</si>
  <si>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</si>
  <si>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</si>
  <si>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</si>
  <si>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</si>
  <si>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</si>
  <si>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</si>
  <si>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</si>
  <si>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</si>
  <si>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</si>
  <si>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</si>
  <si>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</si>
  <si>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</si>
  <si>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</si>
  <si>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</si>
  <si>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</si>
  <si>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</si>
  <si>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</si>
  <si>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</si>
  <si>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</si>
  <si>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</si>
  <si>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</si>
  <si>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</si>
  <si>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</si>
  <si>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</si>
  <si>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</si>
  <si>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</si>
  <si>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</si>
  <si>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</si>
  <si>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</si>
  <si>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</si>
  <si>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</si>
  <si>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</si>
  <si>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</si>
  <si>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</si>
  <si>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</si>
  <si>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</si>
  <si>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</si>
  <si>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</si>
  <si>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</si>
  <si>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</si>
  <si>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</si>
  <si>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</si>
  <si>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</si>
  <si>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</si>
  <si>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</si>
  <si>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</si>
  <si>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</si>
  <si>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</si>
  <si>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</si>
  <si>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</si>
  <si>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</si>
  <si>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</si>
  <si>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</si>
  <si>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</si>
  <si>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</si>
  <si>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</si>
  <si>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</si>
  <si>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</si>
  <si>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</si>
  <si>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</si>
  <si>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</si>
  <si>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</si>
  <si>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</si>
  <si>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</si>
  <si>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</si>
  <si>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</si>
  <si>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</si>
  <si>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</si>
  <si>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</si>
  <si>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</si>
  <si>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</si>
  <si>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</si>
  <si>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</si>
  <si>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</si>
  <si>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</si>
  <si>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</si>
  <si>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</si>
  <si>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</si>
  <si>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</si>
  <si>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</si>
  <si>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</si>
  <si>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</si>
  <si>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</si>
  <si>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</si>
  <si>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</si>
  <si>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</si>
  <si>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</si>
  <si>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</si>
  <si>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</si>
  <si>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</si>
  <si>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</si>
  <si>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</si>
  <si>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</si>
  <si>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</si>
  <si>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</si>
  <si>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</si>
  <si>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</si>
  <si>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</si>
  <si>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</si>
  <si>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</si>
  <si>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</si>
  <si>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</si>
  <si>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</si>
  <si>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</si>
  <si>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</si>
  <si>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</si>
  <si>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</si>
  <si>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</si>
  <si>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</si>
  <si>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</si>
  <si>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</si>
  <si>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</si>
  <si>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</si>
  <si>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</si>
  <si>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</si>
  <si>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</si>
  <si>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</si>
  <si>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</si>
  <si>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</si>
  <si>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</si>
  <si>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</si>
  <si>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</si>
  <si>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</si>
  <si>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</si>
  <si>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</si>
  <si>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</si>
  <si>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</si>
  <si>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</si>
  <si>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</si>
  <si>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</si>
  <si>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</si>
  <si>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</si>
  <si>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</si>
  <si>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</si>
  <si>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</si>
  <si>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</si>
  <si>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</si>
  <si>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</si>
  <si>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</si>
  <si>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</si>
  <si>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</si>
  <si>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</si>
  <si>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</si>
  <si>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</si>
  <si>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</si>
  <si>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</si>
  <si>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</si>
  <si>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</si>
  <si>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</si>
  <si>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</si>
  <si>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</si>
  <si>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</si>
  <si>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</si>
  <si>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</si>
  <si>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</si>
  <si>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</si>
  <si>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</si>
  <si>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</si>
  <si>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</si>
  <si>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</si>
  <si>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</si>
  <si>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</si>
  <si>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</si>
  <si>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</si>
  <si>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</si>
  <si>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</si>
  <si>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</si>
  <si>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</si>
  <si>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</si>
  <si>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</si>
  <si>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</si>
  <si>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</si>
  <si>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</si>
  <si>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</si>
  <si>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</si>
  <si>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</si>
  <si>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</si>
  <si>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</si>
  <si>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</si>
  <si>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</si>
  <si>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</si>
  <si>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</si>
  <si>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</si>
  <si>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</si>
  <si>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</si>
  <si>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</si>
  <si>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</si>
  <si>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</si>
  <si>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</si>
  <si>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</si>
  <si>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</si>
  <si>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</si>
  <si>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</si>
  <si>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</si>
  <si>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</si>
  <si>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</si>
  <si>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</si>
  <si>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</si>
  <si>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</si>
  <si>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</si>
  <si>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</si>
  <si>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</si>
  <si>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</si>
  <si>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</si>
  <si>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</si>
  <si>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</si>
  <si>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</si>
  <si>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</si>
  <si>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</si>
  <si>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</si>
  <si>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</si>
  <si>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</si>
  <si>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</si>
  <si>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</si>
  <si>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</si>
  <si>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</si>
  <si>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</si>
  <si>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</si>
  <si>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</si>
  <si>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</si>
  <si>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</si>
  <si>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</si>
  <si>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</si>
  <si>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</si>
  <si>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</si>
  <si>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</si>
  <si>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</si>
  <si>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</si>
  <si>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</si>
  <si>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</si>
  <si>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</si>
  <si>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</si>
  <si>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</si>
  <si>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</si>
  <si>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</si>
  <si>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</si>
  <si>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</si>
  <si>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</si>
  <si>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</si>
  <si>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</si>
  <si>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</si>
  <si>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</si>
  <si>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</si>
  <si>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</si>
  <si>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</si>
  <si>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</si>
  <si>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</si>
  <si>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</si>
  <si>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</si>
  <si>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</si>
  <si>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</si>
  <si>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</si>
  <si>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</si>
  <si>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</si>
  <si>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</si>
  <si>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</si>
  <si>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</si>
  <si>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</si>
  <si>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</si>
  <si>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</si>
  <si>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</si>
  <si>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</si>
  <si>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</si>
  <si>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</si>
  <si>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</si>
  <si>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</si>
  <si>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</si>
  <si>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</si>
  <si>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</si>
  <si>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</si>
  <si>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</si>
  <si>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</si>
  <si>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</si>
  <si>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</si>
  <si>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</si>
  <si>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</si>
  <si>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</si>
  <si>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</si>
  <si>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</si>
  <si>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</si>
  <si>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</si>
  <si>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</si>
  <si>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</si>
  <si>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</si>
  <si>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</si>
  <si>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</si>
  <si>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</si>
  <si>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</si>
  <si>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</si>
  <si>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</si>
  <si>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</si>
  <si>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</si>
  <si>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</si>
  <si>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</si>
  <si>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</si>
  <si>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</si>
  <si>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</si>
  <si>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</si>
  <si>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</si>
  <si>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</si>
  <si>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</si>
  <si>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</si>
  <si>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</si>
  <si>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</si>
  <si>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</si>
  <si>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</si>
  <si>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</si>
  <si>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</si>
  <si>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</si>
  <si>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</si>
  <si>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</si>
  <si>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</si>
  <si>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</si>
  <si>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</si>
  <si>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</si>
  <si>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</si>
  <si>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</si>
  <si>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</si>
  <si>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</si>
  <si>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</si>
  <si>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</si>
  <si>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</si>
  <si>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</si>
  <si>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</si>
  <si>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</si>
  <si>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</si>
  <si>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</si>
  <si>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</si>
  <si>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</si>
  <si>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</si>
  <si>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</si>
  <si>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</si>
  <si>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</si>
  <si>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</si>
  <si>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</si>
  <si>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</si>
  <si>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</si>
  <si>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</si>
  <si>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</si>
  <si>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</si>
  <si>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</si>
  <si>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</si>
  <si>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</si>
  <si>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</si>
  <si>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</si>
  <si>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</si>
  <si>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</si>
  <si>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</si>
  <si>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</si>
  <si>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</si>
  <si>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</si>
  <si>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</si>
  <si>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</si>
  <si>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</si>
  <si>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</si>
  <si>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</si>
  <si>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</si>
  <si>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</si>
  <si>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</si>
  <si>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</si>
  <si>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</si>
  <si>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</si>
  <si>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</si>
  <si>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</si>
  <si>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</si>
  <si>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</si>
  <si>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</si>
  <si>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</si>
  <si>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</si>
  <si>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</si>
  <si>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</si>
  <si>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</si>
  <si>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</si>
  <si>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</si>
  <si>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</si>
  <si>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</si>
  <si>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</si>
  <si>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</si>
  <si>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</si>
  <si>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</si>
  <si>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</si>
  <si>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</si>
  <si>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</si>
  <si>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</si>
  <si>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</si>
  <si>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</si>
  <si>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</si>
  <si>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</si>
  <si>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</si>
  <si>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</si>
  <si>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</si>
  <si>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</si>
  <si>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</si>
  <si>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</si>
  <si>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</si>
  <si>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</si>
  <si>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</si>
  <si>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</si>
  <si>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</si>
  <si>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</si>
  <si>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</si>
  <si>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</si>
  <si>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</si>
  <si>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</si>
  <si>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</si>
  <si>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</si>
  <si>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</si>
  <si>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</si>
  <si>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</si>
  <si>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</si>
  <si>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</si>
  <si>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</si>
  <si>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</si>
  <si>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</si>
  <si>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</si>
  <si>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</si>
  <si>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</si>
  <si>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</si>
  <si>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</si>
  <si>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</si>
  <si>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</si>
  <si>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</si>
  <si>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</si>
  <si>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</si>
  <si>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</si>
  <si>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</si>
  <si>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</si>
  <si>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</si>
  <si>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</si>
  <si>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</si>
  <si>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</si>
  <si>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</si>
  <si>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</si>
  <si>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</si>
  <si>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</si>
  <si>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</si>
  <si>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</si>
  <si>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</si>
  <si>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</si>
  <si>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</si>
  <si>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</si>
  <si>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</si>
  <si>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</si>
  <si>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</si>
  <si>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</si>
  <si>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</si>
  <si>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</si>
  <si>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</si>
  <si>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</si>
  <si>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</si>
  <si>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</si>
  <si>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</si>
  <si>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</si>
  <si>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</si>
  <si>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</si>
  <si>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</si>
  <si>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</si>
  <si>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</si>
  <si>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</si>
  <si>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</si>
  <si>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</si>
  <si>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</si>
  <si>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</si>
  <si>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</si>
  <si>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</si>
  <si>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</si>
  <si>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</si>
  <si>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</si>
  <si>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</si>
  <si>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</si>
  <si>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</si>
  <si>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</si>
  <si>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</si>
  <si>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</si>
  <si>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</si>
  <si>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</si>
  <si>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</si>
  <si>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</si>
  <si>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</si>
  <si>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</si>
  <si>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</si>
  <si>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</si>
  <si>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</si>
  <si>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</si>
  <si>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</si>
  <si>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</si>
  <si>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</si>
  <si>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</si>
  <si>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</si>
  <si>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</si>
  <si>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</si>
  <si>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</si>
  <si>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</si>
  <si>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</si>
  <si>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</si>
  <si>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</si>
  <si>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</si>
  <si>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</si>
  <si>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</si>
  <si>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</si>
  <si>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</si>
  <si>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</si>
  <si>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</si>
  <si>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</si>
  <si>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</si>
  <si>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</si>
  <si>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</si>
  <si>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</si>
  <si>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</si>
  <si>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</si>
  <si>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</si>
  <si>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</si>
  <si>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</si>
  <si>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</si>
  <si>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</si>
  <si>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</si>
  <si>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</si>
  <si>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</si>
  <si>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</si>
  <si>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</si>
  <si>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</si>
  <si>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</si>
  <si>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</si>
  <si>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</si>
  <si>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</si>
  <si>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</si>
  <si>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</si>
  <si>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</si>
  <si>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</si>
  <si>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</si>
  <si>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</si>
  <si>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</si>
  <si>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</si>
  <si>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</si>
  <si>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</si>
  <si>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</si>
  <si>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</si>
  <si>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</si>
  <si>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</si>
  <si>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</si>
  <si>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</si>
  <si>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</si>
  <si>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</si>
  <si>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</si>
  <si>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</si>
  <si>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</si>
  <si>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</si>
  <si>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</si>
  <si>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</si>
  <si>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</si>
  <si>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</si>
  <si>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</si>
  <si>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</si>
  <si>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</si>
  <si>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</si>
  <si>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</si>
  <si>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</si>
  <si>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</si>
  <si>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</si>
  <si>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</si>
  <si>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</si>
  <si>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</si>
  <si>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</si>
  <si>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</si>
  <si>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</si>
  <si>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</si>
  <si>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</si>
  <si>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</si>
  <si>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</si>
  <si>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</si>
  <si>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</si>
  <si>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</si>
  <si>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</si>
  <si>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</si>
  <si>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</si>
  <si>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</si>
  <si>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</si>
  <si>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</si>
  <si>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</si>
  <si>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</si>
  <si>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</si>
  <si>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</si>
  <si>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</si>
  <si>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</si>
  <si>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</si>
  <si>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</si>
  <si>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</si>
  <si>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</si>
  <si>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</si>
  <si>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</si>
  <si>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</si>
  <si>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</si>
  <si>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</si>
  <si>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</si>
  <si>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</si>
  <si>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</si>
  <si>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</si>
  <si>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</si>
  <si>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</si>
  <si>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</si>
  <si>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</si>
  <si>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</si>
  <si>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</si>
  <si>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</si>
  <si>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</si>
  <si>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</si>
  <si>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</si>
  <si>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</si>
  <si>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</si>
  <si>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</si>
  <si>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</si>
  <si>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</si>
  <si>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</si>
  <si>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</si>
  <si>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</si>
  <si>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</si>
  <si>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</si>
  <si>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</si>
  <si>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</si>
  <si>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</si>
  <si>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</si>
  <si>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</si>
  <si>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</si>
  <si>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</si>
  <si>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</si>
  <si>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</si>
  <si>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</si>
  <si>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</si>
  <si>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</si>
  <si>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</si>
  <si>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</si>
  <si>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</si>
  <si>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</si>
  <si>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</si>
  <si>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</si>
  <si>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</si>
  <si>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</si>
  <si>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</si>
  <si>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</si>
  <si>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</si>
  <si>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</si>
  <si>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</si>
  <si>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</si>
  <si>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</si>
  <si>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</si>
  <si>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</si>
  <si>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</si>
  <si>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</si>
  <si>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</si>
  <si>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</si>
  <si>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</si>
  <si>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</si>
  <si>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</si>
  <si>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</si>
  <si>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</si>
  <si>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</si>
  <si>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</si>
  <si>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</si>
  <si>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</si>
  <si>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</si>
  <si>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</si>
  <si>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</si>
  <si>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</si>
  <si>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</si>
  <si>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</si>
  <si>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</si>
  <si>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</si>
  <si>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</si>
  <si>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</si>
  <si>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</si>
  <si>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</si>
  <si>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</si>
  <si>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</si>
  <si>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</si>
  <si>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</si>
  <si>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</si>
  <si>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</si>
  <si>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</si>
  <si>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</si>
  <si>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</si>
  <si>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</si>
  <si>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</si>
  <si>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</si>
  <si>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</si>
  <si>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</si>
  <si>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</si>
  <si>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</si>
  <si>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</si>
  <si>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</si>
  <si>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</si>
  <si>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</si>
  <si>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</si>
  <si>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</si>
  <si>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</si>
  <si>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</si>
  <si>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</si>
  <si>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</si>
  <si>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</si>
  <si>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</si>
  <si>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</si>
  <si>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</si>
  <si>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</si>
  <si>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</si>
  <si>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</si>
  <si>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</si>
  <si>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</si>
  <si>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</si>
  <si>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</si>
  <si>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</si>
  <si>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</si>
  <si>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</si>
  <si>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</si>
  <si>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</si>
  <si>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</si>
  <si>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</si>
  <si>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</si>
  <si>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</si>
  <si>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</si>
  <si>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</si>
  <si>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</si>
  <si>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</si>
  <si>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</si>
  <si>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</si>
  <si>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</si>
  <si>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</si>
  <si>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</si>
  <si>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</si>
  <si>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</si>
  <si>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</si>
  <si>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</si>
  <si>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</si>
  <si>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</si>
  <si>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</si>
  <si>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</si>
  <si>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</si>
  <si>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</si>
  <si>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</si>
  <si>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</si>
  <si>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</si>
  <si>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</si>
  <si>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</si>
  <si>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</si>
  <si>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</si>
  <si>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</si>
  <si>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</si>
  <si>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</si>
  <si>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</si>
  <si>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</si>
  <si>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</si>
  <si>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</si>
  <si>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</si>
  <si>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</si>
  <si>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</si>
  <si>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</si>
  <si>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</si>
  <si>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</si>
  <si>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</si>
  <si>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</si>
  <si>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</si>
  <si>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</si>
  <si>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</si>
  <si>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</si>
  <si>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</si>
  <si>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</si>
  <si>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</si>
  <si>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</si>
  <si>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</si>
  <si>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</si>
  <si>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</si>
  <si>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</si>
  <si>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</si>
  <si>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</si>
  <si>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</si>
  <si>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</si>
  <si>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</si>
  <si>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</si>
  <si>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</si>
  <si>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</si>
  <si>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</si>
  <si>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</si>
  <si>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</si>
  <si>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</si>
  <si>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</si>
  <si>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</si>
  <si>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</si>
  <si>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</si>
  <si>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</si>
  <si>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</si>
  <si>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</si>
  <si>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</si>
  <si>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</si>
  <si>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</si>
  <si>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</si>
  <si>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</si>
  <si>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</si>
  <si>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</si>
  <si>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</si>
  <si>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</si>
  <si>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</si>
  <si>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</si>
  <si>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</si>
  <si>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</si>
  <si>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</si>
  <si>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</si>
  <si>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</si>
  <si>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</si>
  <si>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</si>
  <si>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</si>
  <si>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</si>
  <si>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</si>
  <si>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</si>
  <si>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</si>
  <si>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</si>
  <si>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</si>
  <si>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</si>
  <si>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</si>
  <si>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</si>
  <si>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</si>
  <si>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</si>
  <si>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</si>
  <si>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</si>
  <si>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</si>
  <si>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</si>
  <si>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</si>
  <si>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</si>
  <si>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</si>
  <si>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</si>
  <si>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</si>
  <si>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</si>
  <si>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</si>
  <si>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</si>
  <si>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</si>
  <si>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</si>
  <si>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</si>
  <si>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</si>
  <si>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</si>
  <si>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</si>
  <si>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</si>
  <si>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</si>
  <si>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</si>
  <si>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</si>
  <si>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</si>
  <si>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</si>
  <si>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</si>
  <si>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</si>
  <si>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</si>
  <si>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</si>
  <si>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</si>
  <si>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</si>
  <si>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</si>
  <si>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</si>
  <si>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</si>
  <si>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</si>
  <si>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</si>
  <si>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</si>
  <si>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</si>
  <si>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</si>
  <si>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</si>
  <si>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</si>
  <si>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</si>
  <si>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</si>
  <si>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</si>
  <si>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</si>
  <si>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</si>
  <si>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</si>
  <si>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</si>
  <si>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</si>
  <si>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</si>
  <si>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</si>
  <si>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</si>
  <si>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</si>
  <si>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</si>
  <si>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</si>
  <si>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</si>
  <si>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</si>
  <si>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</si>
  <si>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</si>
  <si>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</si>
  <si>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</si>
  <si>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</si>
  <si>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</si>
  <si>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</si>
  <si>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</si>
  <si>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</si>
  <si>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</si>
  <si>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</si>
  <si>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</si>
  <si>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</si>
  <si>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</si>
  <si>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</si>
  <si>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</si>
  <si>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</si>
  <si>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</si>
  <si>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</si>
  <si>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</si>
  <si>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</si>
  <si>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</si>
  <si>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</si>
  <si>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</si>
  <si>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</si>
  <si>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</si>
  <si>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</si>
  <si>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</si>
  <si>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</si>
  <si>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</si>
  <si>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</si>
  <si>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</si>
  <si>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</si>
  <si>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</si>
  <si>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</si>
  <si>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</si>
  <si>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</si>
  <si>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</si>
  <si>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</si>
  <si>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</si>
  <si>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</si>
  <si>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</si>
  <si>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</si>
  <si>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</si>
  <si>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</si>
  <si>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</si>
  <si>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</si>
  <si>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</si>
  <si>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</si>
  <si>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</si>
  <si>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</si>
  <si>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</si>
  <si>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</si>
  <si>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</si>
  <si>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</si>
  <si>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</si>
  <si>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</si>
  <si>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</si>
  <si>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</si>
  <si>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</si>
  <si>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</si>
  <si>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</si>
  <si>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</si>
  <si>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</si>
  <si>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</si>
  <si>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</si>
  <si>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</si>
  <si>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</si>
  <si>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</si>
  <si>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</si>
  <si>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</si>
  <si>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</si>
  <si>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</si>
  <si>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</si>
  <si>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</si>
  <si>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</si>
  <si>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</si>
  <si>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</si>
  <si>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</si>
  <si>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</si>
  <si>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</si>
  <si>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</si>
  <si>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</si>
  <si>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</si>
  <si>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</si>
  <si>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</si>
  <si>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</si>
  <si>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</si>
  <si>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</si>
  <si>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</si>
  <si>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</si>
  <si>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</si>
  <si>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</si>
  <si>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</si>
  <si>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</si>
  <si>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</si>
  <si>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</si>
  <si>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</si>
  <si>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</si>
  <si>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</si>
  <si>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</si>
  <si>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</si>
  <si>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</si>
  <si>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</si>
  <si>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</si>
  <si>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</si>
  <si>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</si>
  <si>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</si>
  <si>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</si>
  <si>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</si>
  <si>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</si>
  <si>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</si>
  <si>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</si>
  <si>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</si>
  <si>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</si>
  <si>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</si>
  <si>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</si>
  <si>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</si>
  <si>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</si>
  <si>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</si>
  <si>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</si>
  <si>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</si>
  <si>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</si>
  <si>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</si>
  <si>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</si>
  <si>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</si>
  <si>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</si>
  <si>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</si>
  <si>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</si>
  <si>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</si>
  <si>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</si>
  <si>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</si>
  <si>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</si>
  <si>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</si>
  <si>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</si>
  <si>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</si>
  <si>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</si>
  <si>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</si>
  <si>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</si>
  <si>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</si>
  <si>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</si>
  <si>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</si>
  <si>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</si>
  <si>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</si>
  <si>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</si>
  <si>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</si>
  <si>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</si>
  <si>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</si>
  <si>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</si>
  <si>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</si>
  <si>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</si>
  <si>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</si>
  <si>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</si>
  <si>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</si>
  <si>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</si>
  <si>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</si>
  <si>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</si>
  <si>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</si>
  <si>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</si>
  <si>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</si>
  <si>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</si>
  <si>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</si>
  <si>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</si>
  <si>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</si>
  <si>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</si>
  <si>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</si>
  <si>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</si>
  <si>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</si>
  <si>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</si>
  <si>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</si>
  <si>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</si>
  <si>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</si>
  <si>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</si>
  <si>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</si>
  <si>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</si>
  <si>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</si>
  <si>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</si>
  <si>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</si>
  <si>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</si>
  <si>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</si>
  <si>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</si>
  <si>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</si>
  <si>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</si>
  <si>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</si>
  <si>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</si>
  <si>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</si>
  <si>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</si>
  <si>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</si>
  <si>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</si>
  <si>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</si>
  <si>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</si>
  <si>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</si>
  <si>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</si>
  <si>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</si>
  <si>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</si>
  <si>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</si>
  <si>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</si>
  <si>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</si>
  <si>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</si>
  <si>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</si>
  <si>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</si>
  <si>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</si>
  <si>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</si>
  <si>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</si>
  <si>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</si>
  <si>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</si>
  <si>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</si>
  <si>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</si>
  <si>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</si>
  <si>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</si>
  <si>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</si>
  <si>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</si>
  <si>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</si>
  <si>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</si>
  <si>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</si>
  <si>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</si>
  <si>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</si>
  <si>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</si>
  <si>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</si>
  <si>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</si>
  <si>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</si>
  <si>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</si>
  <si>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</si>
  <si>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</si>
  <si>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</si>
  <si>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</si>
  <si>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</si>
  <si>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</si>
  <si>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</si>
  <si>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</si>
  <si>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</si>
  <si>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</si>
  <si>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</si>
  <si>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</si>
  <si>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</si>
  <si>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</si>
  <si>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</si>
  <si>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</si>
  <si>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</si>
  <si>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</si>
  <si>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</si>
  <si>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</si>
  <si>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</si>
  <si>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</si>
  <si>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</si>
  <si>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</si>
  <si>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</si>
  <si>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</si>
  <si>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</si>
  <si>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</si>
  <si>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</si>
  <si>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</si>
  <si>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</si>
  <si>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</si>
  <si>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</si>
  <si>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</si>
  <si>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</si>
  <si>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</si>
  <si>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</si>
  <si>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</si>
  <si>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</si>
  <si>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</si>
  <si>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</si>
  <si>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</si>
  <si>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</si>
  <si>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</si>
  <si>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</si>
  <si>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</si>
  <si>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</si>
  <si>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</si>
  <si>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</si>
  <si>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</si>
  <si>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</si>
  <si>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</si>
  <si>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</si>
  <si>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</si>
  <si>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</si>
  <si>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</si>
  <si>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</si>
  <si>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</si>
  <si>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</si>
  <si>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</si>
  <si>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</si>
  <si>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</si>
  <si>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</si>
  <si>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</si>
  <si>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</si>
  <si>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</si>
  <si>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</si>
  <si>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</si>
  <si>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</si>
  <si>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</si>
  <si>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</si>
  <si>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</si>
  <si>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</si>
  <si>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</si>
  <si>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</si>
  <si>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</si>
  <si>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</si>
  <si>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</si>
  <si>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</si>
  <si>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</si>
  <si>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</si>
  <si>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</si>
  <si>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</si>
  <si>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</si>
  <si>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</si>
  <si>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</si>
  <si>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</si>
  <si>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</si>
  <si>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</si>
  <si>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</si>
  <si>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</si>
  <si>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</si>
  <si>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</si>
  <si>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</si>
  <si>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</si>
  <si>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</si>
  <si>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</si>
  <si>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</si>
  <si>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</si>
  <si>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</si>
  <si>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</si>
  <si>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</si>
  <si>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</si>
  <si>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</si>
  <si>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</si>
  <si>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</si>
  <si>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</si>
  <si>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</si>
  <si>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</si>
  <si>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</si>
  <si>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</si>
  <si>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</si>
  <si>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</si>
  <si>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</si>
  <si>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</si>
  <si>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</si>
  <si>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</si>
  <si>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</si>
  <si>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</si>
  <si>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</si>
  <si>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</si>
  <si>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</si>
  <si>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</si>
  <si>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</si>
  <si>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</si>
  <si>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</si>
  <si>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</si>
  <si>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</si>
  <si>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</si>
  <si>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</si>
  <si>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</si>
  <si>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</si>
  <si>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</si>
  <si>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</si>
  <si>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</si>
  <si>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</si>
  <si>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</si>
  <si>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</si>
  <si>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</si>
  <si>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</si>
  <si>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</si>
  <si>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</si>
  <si>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</si>
  <si>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</si>
  <si>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</si>
  <si>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</si>
  <si>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</si>
  <si>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</si>
  <si>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</si>
  <si>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</si>
  <si>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</si>
  <si>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</si>
  <si>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</si>
  <si>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</si>
  <si>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</si>
  <si>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</si>
  <si>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</si>
  <si>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</si>
  <si>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</si>
  <si>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</si>
  <si>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</si>
  <si>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</si>
  <si>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</si>
  <si>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</si>
  <si>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</si>
  <si>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</si>
  <si>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</si>
  <si>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</si>
  <si>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</si>
  <si>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</si>
  <si>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</si>
  <si>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</si>
  <si>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</si>
  <si>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</si>
  <si>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</si>
  <si>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</si>
  <si>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</si>
  <si>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</si>
  <si>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</si>
  <si>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</si>
  <si>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</si>
  <si>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</si>
  <si>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</si>
  <si>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</si>
  <si>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</si>
  <si>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</si>
  <si>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</si>
  <si>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</si>
  <si>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</si>
  <si>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</si>
  <si>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</si>
  <si>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</si>
  <si>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</si>
  <si>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</si>
  <si>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</si>
  <si>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</si>
  <si>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</si>
  <si>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</si>
  <si>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</si>
  <si>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</si>
  <si>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</si>
  <si>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</si>
  <si>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</si>
  <si>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</si>
  <si>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</si>
  <si>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</si>
  <si>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</si>
  <si>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</si>
  <si>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</si>
  <si>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</si>
  <si>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</si>
  <si>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</si>
  <si>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</si>
  <si>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</si>
  <si>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</si>
  <si>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</si>
  <si>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</si>
  <si>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</si>
  <si>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</si>
  <si>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</si>
  <si>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</si>
  <si>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</si>
  <si>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</si>
  <si>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</si>
  <si>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</si>
  <si>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</si>
  <si>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</si>
  <si>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</si>
  <si>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</si>
  <si>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</si>
  <si>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</si>
  <si>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</si>
  <si>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</si>
  <si>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</si>
  <si>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</si>
  <si>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</si>
  <si>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</si>
  <si>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</si>
  <si>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</si>
  <si>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</si>
  <si>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</si>
  <si>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</si>
  <si>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</si>
  <si>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</si>
  <si>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</si>
  <si>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</si>
  <si>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</si>
  <si>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</si>
  <si>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</si>
  <si>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</si>
  <si>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</si>
  <si>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</si>
  <si>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</si>
  <si>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</si>
  <si>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</si>
  <si>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</si>
  <si>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</si>
  <si>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</si>
  <si>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</si>
  <si>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</si>
  <si>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</si>
  <si>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</si>
  <si>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</si>
  <si>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</si>
  <si>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</si>
  <si>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</si>
  <si>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</si>
  <si>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</si>
  <si>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</si>
  <si>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</si>
  <si>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</si>
  <si>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</si>
  <si>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</si>
  <si>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</si>
  <si>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</si>
  <si>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</si>
  <si>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</si>
  <si>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</si>
  <si>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</si>
  <si>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</si>
  <si>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</si>
  <si>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</si>
  <si>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</si>
  <si>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</si>
  <si>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</si>
  <si>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</si>
  <si>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</si>
  <si>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</si>
  <si>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</si>
  <si>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</si>
  <si>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</si>
  <si>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</si>
  <si>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</si>
  <si>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</si>
  <si>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</si>
  <si>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</si>
  <si>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</si>
  <si>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</si>
  <si>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</si>
  <si>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</si>
  <si>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</si>
  <si>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</si>
  <si>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</si>
  <si>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</si>
  <si>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</si>
  <si>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</si>
  <si>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</si>
  <si>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</si>
  <si>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</si>
  <si>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</si>
  <si>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</si>
  <si>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</si>
  <si>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</si>
  <si>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</si>
  <si>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</si>
  <si>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</si>
  <si>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</si>
  <si>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</si>
  <si>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</si>
  <si>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</si>
  <si>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</si>
  <si>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</si>
  <si>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</si>
  <si>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</si>
  <si>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</si>
  <si>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</si>
  <si>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</si>
  <si>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</si>
  <si>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</si>
  <si>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</si>
  <si>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</si>
  <si>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</si>
  <si>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</si>
  <si>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</si>
  <si>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</si>
  <si>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</si>
  <si>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</si>
  <si>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</si>
  <si>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</si>
  <si>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</si>
  <si>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</si>
  <si>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</si>
  <si>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</si>
  <si>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</si>
  <si>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</si>
  <si>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</si>
  <si>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</si>
  <si>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</si>
  <si>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</si>
  <si>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</si>
  <si>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</si>
  <si>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</si>
  <si>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</si>
  <si>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</si>
  <si>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</si>
  <si>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</si>
  <si>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</si>
  <si>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</si>
  <si>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</si>
  <si>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</si>
  <si>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</si>
  <si>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</si>
  <si>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</si>
  <si>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</si>
  <si>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</si>
  <si>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</si>
  <si>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</si>
  <si>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</si>
  <si>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</si>
  <si>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</si>
  <si>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</si>
  <si>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</si>
  <si>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</si>
  <si>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</si>
  <si>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</si>
  <si>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</si>
  <si>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</si>
  <si>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</si>
  <si>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</si>
  <si>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</si>
  <si>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</si>
  <si>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</si>
  <si>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</si>
  <si>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</si>
  <si>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</si>
  <si>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</si>
  <si>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</si>
  <si>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</si>
  <si>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</si>
  <si>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</si>
  <si>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</si>
  <si>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</si>
  <si>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</si>
  <si>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</si>
  <si>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</si>
  <si>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</si>
  <si>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</si>
  <si>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</si>
  <si>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</si>
  <si>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</si>
  <si>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</si>
  <si>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</si>
  <si>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</si>
  <si>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</si>
  <si>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</si>
  <si>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</si>
  <si>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</si>
  <si>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</si>
  <si>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</si>
  <si>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</si>
  <si>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</si>
  <si>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</si>
  <si>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</si>
  <si>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</si>
  <si>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</si>
  <si>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</si>
  <si>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</si>
  <si>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</si>
  <si>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</si>
  <si>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</si>
  <si>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</si>
  <si>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</si>
  <si>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</si>
  <si>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</si>
  <si>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</si>
  <si>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</si>
  <si>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</si>
  <si>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</si>
  <si>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</si>
  <si>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</si>
  <si>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</si>
  <si>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</si>
  <si>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</si>
  <si>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</si>
  <si>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</si>
  <si>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</si>
  <si>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</si>
  <si>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</si>
  <si>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</si>
  <si>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</si>
  <si>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</si>
  <si>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</si>
  <si>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</si>
  <si>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</si>
  <si>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</si>
  <si>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</si>
  <si>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</si>
  <si>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</si>
  <si>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</si>
  <si>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</si>
  <si>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</si>
  <si>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</si>
  <si>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</si>
  <si>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</si>
  <si>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</si>
  <si>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</si>
  <si>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</si>
  <si>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</si>
  <si>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</si>
  <si>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</si>
  <si>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</si>
  <si>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</si>
  <si>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</si>
  <si>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</si>
  <si>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</si>
  <si>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</si>
  <si>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</si>
  <si>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</si>
  <si>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</si>
  <si>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</si>
  <si>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</si>
  <si>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</si>
  <si>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</si>
  <si>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</si>
  <si>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</si>
  <si>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</si>
  <si>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</si>
  <si>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</si>
  <si>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</si>
  <si>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</si>
  <si>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</si>
  <si>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</si>
  <si>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</si>
  <si>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</si>
  <si>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</si>
  <si>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</si>
  <si>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</si>
  <si>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</si>
  <si>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</si>
  <si>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</si>
  <si>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</si>
  <si>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</si>
  <si>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</si>
  <si>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</si>
  <si>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</si>
  <si>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</si>
  <si>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</si>
  <si>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</si>
  <si>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</si>
  <si>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</si>
  <si>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</si>
  <si>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</si>
  <si>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</si>
  <si>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</si>
  <si>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</si>
  <si>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</si>
  <si>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</si>
  <si>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</si>
  <si>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</si>
  <si>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</si>
  <si>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</si>
  <si>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</si>
  <si>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</si>
  <si>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</si>
  <si>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</si>
  <si>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</si>
  <si>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</si>
  <si>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</si>
  <si>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</si>
  <si>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</si>
  <si>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</si>
  <si>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</si>
  <si>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</si>
  <si>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</si>
  <si>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</si>
  <si>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</si>
  <si>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</si>
  <si>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</si>
  <si>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</si>
  <si>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</si>
  <si>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</si>
  <si>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</si>
  <si>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</si>
  <si>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</si>
  <si>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</si>
  <si>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</si>
  <si>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</si>
  <si>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</si>
  <si>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</si>
  <si>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</si>
  <si>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</si>
  <si>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</si>
  <si>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</si>
  <si>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</si>
  <si>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</si>
  <si>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</si>
  <si>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</si>
  <si>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</si>
  <si>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</si>
  <si>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</si>
  <si>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</si>
  <si>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</si>
  <si>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</si>
  <si>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</si>
  <si>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</si>
  <si>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</si>
  <si>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</si>
  <si>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</si>
  <si>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</si>
  <si>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</si>
  <si>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</si>
  <si>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</si>
  <si>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</si>
  <si>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</si>
  <si>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</si>
  <si>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</si>
  <si>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</si>
  <si>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</si>
  <si>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</si>
  <si>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</si>
  <si>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</si>
  <si>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</si>
  <si>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</si>
  <si>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</si>
  <si>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</si>
  <si>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</si>
  <si>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</si>
  <si>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</si>
  <si>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</si>
  <si>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</si>
  <si>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</si>
  <si>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</si>
  <si>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</si>
  <si>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</si>
  <si>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</si>
  <si>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</si>
  <si>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</si>
  <si>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</si>
  <si>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</si>
  <si>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</si>
  <si>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</si>
  <si>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</si>
  <si>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</si>
  <si>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</si>
  <si>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</si>
  <si>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</si>
  <si>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</si>
  <si>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</si>
  <si>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</si>
  <si>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</si>
  <si>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</si>
  <si>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</si>
  <si>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</si>
  <si>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</si>
  <si>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</si>
  <si>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</si>
  <si>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</si>
  <si>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</si>
  <si>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</si>
  <si>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</si>
  <si>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</si>
  <si>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</si>
  <si>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</si>
  <si>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</si>
  <si>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</si>
  <si>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</si>
  <si>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</si>
  <si>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</si>
  <si>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</si>
  <si>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</si>
  <si>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</si>
  <si>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</si>
  <si>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</si>
  <si>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</si>
  <si>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</si>
  <si>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</si>
  <si>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</si>
  <si>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</si>
  <si>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</si>
  <si>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</si>
  <si>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</si>
  <si>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</si>
  <si>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</si>
  <si>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</si>
  <si>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</si>
  <si>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</si>
  <si>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</si>
  <si>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</si>
  <si>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</si>
  <si>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</si>
  <si>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</si>
  <si>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</si>
  <si>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</si>
  <si>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</si>
  <si>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</si>
  <si>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</si>
  <si>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</si>
  <si>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</si>
  <si>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</si>
  <si>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</si>
  <si>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</si>
  <si>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</si>
  <si>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</si>
  <si>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</si>
  <si>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</si>
  <si>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</si>
  <si>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</si>
  <si>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</si>
  <si>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</si>
  <si>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</si>
  <si>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</si>
  <si>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</si>
  <si>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</si>
  <si>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</si>
  <si>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</si>
  <si>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</si>
  <si>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</si>
  <si>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</si>
  <si>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</si>
  <si>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</si>
  <si>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</si>
  <si>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</si>
  <si>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</si>
  <si>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</si>
  <si>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</si>
  <si>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</si>
  <si>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</si>
  <si>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</si>
  <si>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</si>
  <si>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</si>
  <si>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</si>
  <si>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</si>
  <si>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</si>
  <si>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</si>
  <si>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</si>
  <si>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</si>
  <si>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</si>
  <si>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</si>
  <si>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</si>
  <si>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</si>
  <si>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</si>
  <si>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</si>
  <si>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</si>
  <si>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</si>
  <si>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</si>
  <si>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</si>
  <si>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</si>
  <si>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</si>
  <si>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</si>
  <si>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</si>
  <si>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</si>
  <si>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</si>
  <si>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</si>
  <si>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</si>
  <si>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</si>
  <si>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</si>
  <si>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</si>
  <si>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</si>
  <si>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</si>
  <si>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</si>
  <si>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</si>
  <si>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</si>
  <si>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</si>
  <si>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</si>
  <si>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</si>
  <si>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</si>
  <si>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</si>
  <si>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</si>
  <si>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</si>
  <si>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</si>
  <si>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</si>
  <si>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</si>
  <si>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</si>
  <si>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</si>
  <si>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</si>
  <si>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</si>
  <si>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</si>
  <si>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</si>
  <si>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</si>
  <si>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</si>
  <si>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</si>
  <si>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</si>
  <si>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</si>
  <si>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</si>
  <si>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</si>
  <si>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</si>
  <si>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</si>
  <si>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</si>
  <si>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</si>
  <si>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</si>
  <si>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</si>
  <si>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</si>
  <si>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NO PCM</t>
  </si>
  <si>
    <t>Site located inside Durrat al-arus village and sceco blackout// team saving HUB. Another team one the way need 30 Min</t>
  </si>
  <si>
    <t xml:space="preserve"> PCM-20251005-00001880 </t>
  </si>
  <si>
    <t>EM team on the way need 90 Min</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</si>
  <si>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</si>
  <si>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</si>
  <si>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</si>
  <si>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</si>
  <si>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</si>
  <si>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</si>
  <si>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</si>
  <si>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</si>
  <si>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</si>
  <si>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</si>
  <si>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</si>
  <si>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</si>
  <si>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</si>
  <si>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PCM-20251005-00002029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</si>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</sst>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 totalsRowShown="0" headerRowDxfId="48" dataDxfId="47" headerRowBorderDxfId="45" tableBorderDxfId="46" totalsRowBorderDxfId="44">
  <autoFilter ref="A1:L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272.63521770833177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45935.583643749997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45935.583643749997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45935.583643749997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45935.583643749997</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45935.583643749997</v>
      </c>
      <c r="H7" s="68"/>
      <c r="I7" s="73" t="str">
        <f>IFERROR(VLOOKUP(D7,DB!A:F,6,0),"")</f>
        <v/>
      </c>
      <c r="J7" s="73" t="str">
        <f>IFERROR(VLOOKUP(D7,DB!A:G,7,0),"")</f>
        <v/>
      </c>
      <c r="K7" s="69"/>
      <c r="L7" s="70" t="str">
        <f>IFERROR(VLOOKUP(D7,DB!A:I,9,0),"")</f>
        <v/>
      </c>
    </row>
    <row r="8" spans="1:12" ht="15" customHeight="1">
      <c r="A8" s="141"/>
      <c r="B8" s="142" t="str">
        <f>IFERROR(VLOOKUP(D8,DB!A:K,11,0),"")</f>
        <v>R1</v>
      </c>
      <c r="C8" s="142"/>
      <c r="D8" s="142" t="s">
        <v>19985</v>
      </c>
      <c r="E8" s="143"/>
      <c r="F8" s="144"/>
      <c r="G8" s="145">
        <f ca="1">IFERROR(NOW()-F8,"")</f>
        <v>45935.583643634258</v>
      </c>
      <c r="H8" s="144"/>
      <c r="I8" s="142" t="str">
        <f>IFERROR(VLOOKUP(D8,DB!A:F,6,0),"")</f>
        <v>Power Cube</v>
      </c>
      <c r="J8" s="142" t="str">
        <f>IFERROR(VLOOKUP(D8,DB!A:G,7,0),"")</f>
        <v>Vandalized+Good</v>
      </c>
      <c r="K8" s="146"/>
      <c r="L8" s="147" t="str">
        <f>IFERROR(VLOOKUP(D8,DB!A:I,9,0),"")</f>
        <v>Latis</v>
      </c>
    </row>
    <row r="9" spans="1:12" ht="15" customHeight="1">
      <c r="A9" s="141"/>
      <c r="B9" s="142" t="str">
        <f>IFERROR(VLOOKUP(D9,DB!A:K,11,0),"")</f>
        <v/>
      </c>
      <c r="C9" s="142"/>
      <c r="D9" s="142"/>
      <c r="E9" s="143"/>
      <c r="F9" s="144"/>
      <c r="G9" s="145">
        <f ca="1">IFERROR(NOW()-F9,"")</f>
        <v>45935.583643634258</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45935.583643749997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45935.583643749997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45935.583643749997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45935.583643749997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45935.583643749997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45935.583643749997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45935.583643749997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45935.583643749997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45935.583643749997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45935.583643749997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45935.583643749997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45935.583643749997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45935.583643749997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45935.583643749997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45935.583643749997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45935.583643749997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45935.583643749997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45935.583643749997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45935.583643749997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45935.583643749997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45935.583643749997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45935.583643749997</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2CE26B64-48F1-4788-87C8-59FB80A4EE5C}"/>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243.9318612268471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128.8565603009265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110.58380567129643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45935.583643634258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45935.583643634258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45935.583643634258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45935.583643634258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45935.583643634258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45935.583643634258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45935.583643634258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45935.583643634258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45935.583643634258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45935.583643634258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45935.583643634258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45935.583643634258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45935.583643634258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45935.583643634258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45935.583643634258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45935.583643634258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45935.583643634258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45935.583643634258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45935.583643634258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45935.583643634258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45935.583643634258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45935.583643634258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45935.583643634258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45935.583643634258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45935.583643634258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45935.583643634258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45935.583643634258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45935.583643634258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45935.583643634258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45935.583643634258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45935.583643634258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45935.583643634258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45935.583643634258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45935.583643634258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45935.583643634258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45935.583643634258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45935.583643634258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45935.583643634258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45935.583643634258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45935.583643634258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45935.583643634258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45935.583643634258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45935.583643634258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45935.583643634258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45935.583643634258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45935.583643634258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45935.583643634258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45935.583643634258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45935.583643634258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45935.583643634258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45935.583643634258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45935.583643634258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45935.583643634258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45935.583643634258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45935.583643634258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45935.583643634258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45935.583643634258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45935.583643634258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45935.583643634258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45935.583643634258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45935.583643634258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45935.583643634258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45935.583643634258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45935.583643634258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45935.583643634258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45935.583643634258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45935.583643634258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45935.583643634258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45935.583643634258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45935.583643634258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45935.583643634258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45935.583643634258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45935.583643634258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45935.583643634258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45935.583643634258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45935.583643634258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45935.583643634258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45935.583643634258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45935.583643634258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45935.583643634258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45935.583643634258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45935.583643634258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45935.583643634258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45935.583643634258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45935.583643634258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45935.583643634258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45935.583643634258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45935.583643634258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45935.583643634258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45935.583643634258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45935.583643634258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45935.583643634258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45935.583643634258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45935.583643634258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45935.583643634258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45935.583643634258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45935.583643634258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45935.583643634258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45935.583643634258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45935.583643634258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45935.583643634258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45935.583643634258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45935.583643634258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45935.583643634258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45935.583643634258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45935.583643634258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45935.583643634258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45935.583643634258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45935.583643634258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45935.583643634258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45935.583643634258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45935.583643634258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45935.583643634258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45935.583643634258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45935.583643634258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45935.583643634258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45935.583643634258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45935.583643634258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45935.583643634258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45935.583643634258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45935.583643634258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45935.583643634258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45935.583643634258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45935.583643634258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45935.583643634258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45935.583643634258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45935.583643634258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45935.583643634258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45935.583643634258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45935.583643634258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45935.583643634258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45935.583643634258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45935.583643634258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45935.583643634258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45935.583643634258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45935.583643634258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45935.583643634258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45935.583643634258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45935.583643634258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45935.583643634258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45935.583643634258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45935.583643634258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45935.583643634258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45935.583643634258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45935.583643634258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45935.583643634258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45935.583643634258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45935.583643634258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45935.583643634258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45935.583643634258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45935.583643634258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45935.583643634258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45935.583643634258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45935.583643634258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45935.583643634258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45935.583643634258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45935.583643634258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45935.583643634258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45935.583643634258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45935.583643634258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45935.583643634258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45935.583643634258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45935.583643634258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45935.583643634258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45935.583643634258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45935.583643634258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45935.583643634258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45935.583643634258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45935.583643634258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45935.583643634258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45935.583643634258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45935.583643634258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45935.583643634258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45935.583643634258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45935.583643634258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45935.583643634258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45935.583643634258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45935.583643634258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45935.583643634258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45935.583643634258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45935.583643634258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45935.583643634258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45935.583643634258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45935.583643634258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45935.583643634258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45935.583643634258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45935.583643634258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45935.583643634258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45935.583643634258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45935.583643634258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45935.583643634258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45935.583643634258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45935.583643634258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45935.583643634258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45935.583643634258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45935.583643634258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45935.583643634258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45935.583643634258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45935.583643634258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45935.583643634258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45935.583643634258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45935.583643634258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45935.583643634258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45935.583643634258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45935.583643634258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45935.583643634258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45935.583643634258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45935.583643634258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45935.583643634258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45935.583643634258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45935.583643634258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45935.583643634258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45935.583643634258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45935.583643634258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45935.583643634258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45935.583643634258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45935.583643634258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45935.583643634258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45935.583643634258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45935.583643634258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45935.583643634258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45935.583643634258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45935.583643634258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45935.583643634258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45935.583643634258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45935.583643634258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45935.583643634258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45935.583643634258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45935.583643634258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45935.583643634258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45935.583643634258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45935.583643634258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45935.583643634258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45935.583643634258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45935.583643634258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45935.583643634258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45935.583643634258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45935.583643634258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45935.583643634258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45935.583643634258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45935.583643634258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45935.583643634258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45935.583643634258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45935.583643634258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45935.583643634258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45935.583643634258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45935.583643634258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45935.583643634258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45935.583643634258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45935.583643634258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45935.583643634258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45935.583643634258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45935.583643634258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45935.583643634258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45935.583643634258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45935.583643634258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45935.583643634258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45935.583643634258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45935.583643634258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45935.583643634258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45935.583643634258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45935.583643634258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45935.583643634258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45935.583643634258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45935.583643634258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45935.583643634258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45935.583643634258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45935.583643634258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45935.583643634258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45935.583643634258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45935.583643634258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45935.583643634258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45935.583643634258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45935.583643634258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45935.583643634258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45935.583643634258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45935.583643634258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45935.583643634258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45935.583643634258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45935.583643634258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45935.583643634258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45935.583643634258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45935.583643634258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45935.583643634258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45935.583643634258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45935.583643634258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45935.583643634258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45935.583643634258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45935.583643634258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45935.583643634258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45935.583643634258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45935.583643749997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45935.583643749997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45935.583643749997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45935.583643749997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45935.583643749997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45935.583643749997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45935.583643749997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45935.583643749997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45935.583643749997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45935.583643749997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45935.583643749997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45935.583643749997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45935.583643749997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45935.583643749997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45935.583643749997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45935.583643749997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45935.583643749997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45935.583643749997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45935.583643749997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45935.583643749997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45935.583643749997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45935.583643749997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45935.583643749997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45935.583643749997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45935.583643749997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45935.583643749997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45935.583643749997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45935.583643749997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45935.583643749997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45935.583643749997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45935.583643749997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45935.583643749997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45935.583643749997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45935.583643749997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45935.583643749997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45935.583643749997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45935.583643749997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45935.583643749997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45935.583643749997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45935.583643749997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45935.583643749997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45935.583643749997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45935.583643749997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45935.583643749997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45935.583643749997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45935.583643749997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45935.583643749997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45935.583643749997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45935.583643749997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45935.583643749997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45935.583643749997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45935.583643749997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45935.583643749997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45935.583643749997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45935.583643749997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45935.583643749997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45935.583643749997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45935.583643749997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45935.583643749997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45935.583643749997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45935.583643749997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45935.583643749997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45935.583643749997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45935.583643749997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45935.583643749997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45935.583643749997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45935.583643749997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45935.583643749997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45935.583643749997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45935.583643749997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45935.583643749997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45935.583643749997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45935.583643749997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45935.583643749997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45935.583643749997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45935.583643749997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45935.583643749997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45935.583643749997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45935.583643749997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45935.583643749997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45935.583643749997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45935.583643749997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45935.583643749997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45935.583643749997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45935.583643749997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45935.583643749997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45935.583643749997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45935.583643749997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45935.583643749997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45935.583643749997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45935.583643749997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45935.583643749997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45935.583643749997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45935.583643749997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45935.583643749997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45935.583643749997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45935.583643749997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45935.583643749997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45935.583643749997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45935.583643749997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45935.583643749997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45935.583643749997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45935.583643749997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45935.583643749997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45935.583643749997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45935.583643749997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45935.583643749997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45935.583643749997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45935.583643749997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45935.583643749997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45935.583643749997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45935.583643749997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45935.583643749997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45935.583643749997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45935.583643749997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45935.583643749997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45935.583643749997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45935.583643749997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45935.583643749997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45935.583643749997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45935.583643749997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45935.583643749997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45935.583643749997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45935.583643749997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45935.583643749997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45935.583643749997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45935.583643749997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45935.583643749997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45935.583643749997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45935.583643749997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45935.583643749997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45935.583643749997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45935.583643749997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45935.583643749997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45935.583643749997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45935.583643749997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45935.583643749997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45935.583643749997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45935.583643749997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45935.583643749997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45935.583643749997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45935.583643749997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45935.583643749997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45935.583643749997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45935.583643749997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45935.583643749997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45935.583643749997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45935.583643749997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45935.583643749997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45935.583643749997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45935.583643749997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45935.583643749997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45935.583643749997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45935.583643749997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45935.583643749997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45935.583643749997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45935.583643749997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45935.583643749997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45935.583643749997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45935.583643749997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45935.583643749997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45935.583643749997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45935.583643749997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45935.583643749997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45935.583643749997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45935.583643749997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45935.583643749997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45935.583643749997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45935.583643749997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45935.583643749997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45935.583643749997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45935.583643749997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45935.583643749997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45935.583643749997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45935.583643749997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45935.583643749997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45935.583643749997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45935.583643749997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45935.583643749997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45935.583643749997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45935.583643749997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45935.583643749997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45935.583643749997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45935.583643749997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45935.583643749997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45935.583643749997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45935.583643749997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45935.583643749997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45935.583643749997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45935.583643749997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45935.583643749997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45935.583643749997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45935.583643749997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45935.583643749997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45935.583643749997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45935.583643749997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45935.583643749997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45935.583643749997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45935.583643749997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45935.583643749997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45935.583643749997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45935.583643749997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45935.583643749997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45935.583643749997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45935.583643749997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45935.583643749997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45935.583643749997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45935.583643749997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45935.583643749997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45935.583643749997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45935.583643749997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45935.583643749997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45935.583643749997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45935.583643749997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45935.583643749997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45935.583643749997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45935.583643749997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45935.583643749997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45935.583643749997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45935.583643749997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45935.583643749997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45935.583643749997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45935.583643749997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45935.583643749997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45935.583643749997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45935.583643749997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45935.583643749997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45935.583643749997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45935.583643749997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45935.583643749997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45935.583643749997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45935.583643749997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45935.583643749997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45935.583643749997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45935.583643749997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45935.583643749997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45935.583643749997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45935.583643749997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45935.583643749997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45935.583643749997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45935.583643749997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45935.583643749997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45935.583643749997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45935.583643749997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45935.583643749997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45935.583643749997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45935.583643749997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45935.583643749997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45935.583643749997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45935.583643749997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45935.583643749997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45935.583643749997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45935.583643749997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45935.583643749997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45935.583643749997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45935.583643749997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45935.583643749997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45935.583643749997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45935.583643749997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45935.583643749997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45935.583643749997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45935.583643749997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45935.583643749997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45935.583643749997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45935.583643749997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45935.583643749997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45935.583643749997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45935.583643749997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45935.583643749997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45935.583643749997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45935.583643749997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45935.583643749997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45935.583643749997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45935.583643749997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45935.583643749997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45935.583643749997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45935.583643749997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45935.583643749997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45935.583643749997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45935.583643749997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45935.583643749997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45935.583643749997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45935.583643749997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45935.583643749997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45935.583643749997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45935.583643749997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45935.583643749997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45935.583643749997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45935.583643749997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45935.583643749997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45935.583643749997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45935.583643749997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45935.583643749997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45935.583643749997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45935.583643749997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45935.583643749997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45935.583643749997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45935.583643749997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45935.583643749997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45935.583643749997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45935.583643749997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45935.583643749997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45935.583643749997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45935.583643749997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45935.583643749997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45935.583643749997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45935.583643749997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45935.583643749997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45935.583643749997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45935.583643749997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45935.583643749997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45935.583643749997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45935.583643749997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45935.583643749997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45935.583643749997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45935.583643749997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45935.583643749997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45935.583643749997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45935.583643749997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45935.583643749997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45935.583643749997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45935.583643749997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45935.583643749997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45935.583643749997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45935.583643749997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45935.583643749997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45935.583643749997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45935.583643749997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45935.583643749997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45935.583643749997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45935.583643749997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45935.583643749997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45935.583643749997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45935.583643749997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45935.583643749997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45935.583643749997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45935.583643749997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45935.583643749997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45935.583643749997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45935.583643749997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45935.583643749997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45935.583643749997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45935.583643749997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45935.583643749997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45935.583643749997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45935.583643749997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45935.583643749997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45935.583643749997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45935.583643749997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45935.583643749997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45935.583643749997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45935.583643749997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45935.583643749997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45935.583643749997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45935.583643749997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45935.583643749997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45935.583643749997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45935.583643749997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45935.583643749997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45935.583643749997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45935.583643749997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45935.583643749997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45935.583643749997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45935.583643749997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45935.583643749997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45935.583643749997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45935.583643749997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45935.583643749997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45935.583643749997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45935.583643749997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45935.583643749997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45935.583643749997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45935.583643749997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45935.583643749997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45935.583643749997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45935.583643749997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45935.583643749997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45935.583643749997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45935.583643749997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45935.583643749997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45935.583643749997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45935.583643749997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45935.583643749997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45935.583643749997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45935.583643749997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45935.583643749997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45935.583643749997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45935.583643749997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45935.583643749997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45935.583643749997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45935.583643749997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45935.583643749997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45935.583643749997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45935.583643749997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45935.583643749997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45935.583643749997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45935.583643749997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45935.583643749997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45935.583643749997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45935.583643749997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45935.583643749997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45935.583643749997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45935.583643749997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45935.583643749997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45935.583643749997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45935.583643749997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45935.583643749997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45935.583643749997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45935.583643749997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45935.583643749997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45935.583643749997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45935.583643749997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45935.583643749997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45935.583643749997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45935.583643749997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45935.583643749997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45935.583643749997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45935.583643749997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45935.583643749997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45935.583643749997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45935.583643749997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45935.583643749997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45935.583643749997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45935.583643749997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45935.583643749997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45935.583643749997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45935.583643749997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45935.583643749997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45935.583643749997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45935.583643749997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45935.583643749997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45935.583643749997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45935.583643749997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45935.583643749997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45935.583643749997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45935.583643749997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45935.583643749997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45935.583643749997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45935.583643749997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45935.583643749997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45935.583643749997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45935.583643749997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45935.583643749997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45935.583643749997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45935.583643749997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45935.583643749997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45935.583643749997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45935.583643749997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45935.583643749997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45935.583643749997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45935.583643749997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45935.583643749997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45935.583643749997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45935.583643749997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45935.583643749997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45935.583643749997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45935.583643749997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45935.583643749997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45935.583643749997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45935.583643749997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45935.583643749997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45935.583643749997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45935.583643749997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45935.583643749997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45935.583643749997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45935.583643749997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45935.583643749997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45935.583643749997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45935.583643749997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45935.583643749997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45935.583643749997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45935.583643749997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45935.583643749997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45935.583643749997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45935.583643749997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45935.583643749997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45935.583643749997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45935.583643749997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45935.583643749997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45935.583643749997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45935.583643749997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45935.583643749997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45935.583643749997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45935.583643749997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45935.583643749997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45935.583643749997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45935.583643749997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45935.583643749997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45935.583643749997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45935.583643749997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45935.583643749997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45935.583643749997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45935.583643749997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45935.583643749997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45935.583643749997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45935.583643749997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45935.583643749997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45935.583643749997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45935.583643749997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45935.583643749997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45935.583643749997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45935.583643749997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45935.583643749997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45935.583643749997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45935.583643749997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45935.583643749997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45935.583643749997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45935.583643749997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45935.583643749997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45935.583643749997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45935.583643749997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45935.583643749997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45935.583643749997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45935.583643749997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45935.583643749997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45935.583643749997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45935.583643749997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45935.583643749997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45935.583643749997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45935.583643749997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45935.583643749997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45935.583643749997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45935.583643749997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45935.583643749997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45935.583643749997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45935.583643749997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45935.583643749997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45935.583643749997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45935.583643749997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45935.583643749997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45935.583643749997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45935.583643749997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45935.583643749997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45935.583643749997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45935.583643749997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45935.583643749997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45935.583643749997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45935.583643749997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45935.583643749997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45935.583643749997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45935.583643749997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45935.583643749997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45935.583643749997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45935.583643749997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45935.583643749997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45935.583643749997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45935.583643749997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45935.583643749997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45935.583643749997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45935.583643749997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45935.583643749997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45935.583643749997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45935.583643749997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45935.583643749997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45935.583643749997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45935.583643749997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45935.583643749997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45935.583643749997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45935.583643749997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45935.583643749997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45935.583643749997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45935.583643749997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45935.583643749997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45935.583643749997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45935.583643749997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45935.583643749997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45935.583643749997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45935.583643749997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45935.583643749997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45935.583643749997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45935.583643749997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45935.583643749997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45935.583643749997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45935.583643749997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45935.583643749997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45935.583643749997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45935.583643749997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45935.583643749997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45935.583643749997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45935.583643749997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45935.583643749997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45935.583643749997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45935.583643749997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45935.583643749997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45935.583643749997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45935.583643749997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45935.583643749997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45935.583643749997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45935.583643749997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45935.583643749997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45935.583643749997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45935.583643749997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45935.583643749997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45935.583643749997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45935.583643749997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45935.583643749997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45935.583643749997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45935.583643749997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45935.583643749997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45935.583643749997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45935.583643749997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45935.583643749997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45935.583643749997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45935.583643749997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45935.583643749997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45935.583643749997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45935.583643749997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45935.583643749997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45935.583643749997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45935.583643749997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45935.583643749997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45935.583643749997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45935.583643749997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45935.583643749997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45935.583643749997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45935.583643749997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45935.583643749997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45935.583643749997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45935.583643749997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45935.583643749997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45935.583643749997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45935.583643749997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45935.583643749997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45935.583643749997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45935.583643749997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45935.583643749997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45935.583643749997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45935.583643749997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45935.583643749997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45935.583643749997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45935.583643749997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45935.583643749997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45935.583643749997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45935.583643749997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45935.583643749997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45935.583643749997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45935.583643749997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45935.583643749997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45935.583643749997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45935.583643749997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45935.583643749997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45935.583643749997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45935.583643749997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45935.583643749997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45935.583643749997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45935.583643749997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45935.583643749997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45935.583643749997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45935.583643749997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45935.583643749997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45935.583643749997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45935.583643749997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45935.583643749997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45935.583643749997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45935.583643749997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45935.583643749997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45935.583643749997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45935.583643749997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45935.583643749997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45935.583643749997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45935.583643749997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45935.583643749997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45935.583643749997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45935.583643749997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45935.583643749997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45935.583643749997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45935.583643749997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45935.583643749997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45935.583643749997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45935.583643749997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45935.583643749997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45935.583643749997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45935.583643749997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45935.583643749997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45935.583643749997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45935.583643749997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45935.583643749997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45935.583643749997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45935.583643749997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45935.583643749997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45935.583643749997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45935.583643749997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45935.583643749997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45935.583643749997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45935.583643749997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45935.583643749997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45935.583643749997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45935.583643749997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45935.583643749997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45935.583643749997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45935.583643749997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45935.583643749997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45935.583643749997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45935.583643749997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45935.583643749997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45935.583643749997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45935.583643749997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45935.583643749997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45935.583643749997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45935.583643749997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45935.583643749997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45935.583643749997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45935.583643749997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45935.583643749997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45935.583643749997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45935.583643749997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45935.583643749997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45935.583643749997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45935.583643749997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45935.583643749997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45935.583643749997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45935.583643749997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45935.583643749997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45935.583643749997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45935.583643749997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45935.583643749997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45935.583643749997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45935.583643749997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45935.583643749997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45935.583643749997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45935.583643749997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45935.583643749997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45935.583643749997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45935.583643749997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45935.583643749997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45935.583643749997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45935.583643749997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45935.583643749997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45935.583643749997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45935.583643749997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45935.583643749997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45935.583643749997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45935.583643749997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45935.583643749997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45935.583643749997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45935.583643749997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45935.583643749997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45935.583643749997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45935.583643749997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45935.583643749997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45935.583643749997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45935.583643749997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45935.583643749997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45935.583643749997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45935.583643749997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45935.583643749997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45935.583643749997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45935.583643749997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45935.583643749997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45935.583643749997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45935.583643749997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45935.583643749997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45935.583643749997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45935.583643749997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45935.583643749997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45935.583643749997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45935.583643749997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45935.583643749997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45935.583643749997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45935.583643749997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45935.583643749997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45935.583643749997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45935.583643749997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45935.583643749997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45935.583643749997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45935.583643749997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45935.583643749997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45935.583643749997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45935.583643749997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45935.583643749997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45935.583643749997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45935.583643749997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45935.583643749997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45935.583643749997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45935.583643749997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45935.583643749997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45935.583643749997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45935.583643749997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45935.583643749997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45935.583643749997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45935.583643749997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45935.583643749997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45935.583643749997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45935.583643749997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45935.583643749997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45935.583643749997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45935.583643749997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45935.583643749997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45935.583643749997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45935.583643749997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45935.583643749997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45935.583643749997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45935.583643749997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45935.583643749997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45935.583643749997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45935.583643749997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45935.583643749997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45935.583643749997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45935.583643749997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45935.583643749997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45935.583643749997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45935.583643749997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45935.583643749997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45935.583643749997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45935.583643749997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45935.583643749997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45935.583643749997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45935.583643749997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45935.583643749997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45935.583643749997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45935.583643749997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45935.583643749997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45935.583643749997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45935.583643749997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45935.583643749997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45935.583643749997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45935.583643749997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45935.583643749997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45935.583643749997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45935.583643749997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45935.583643749997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45935.583643749997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45935.583643749997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45935.583643749997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45935.583643749997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45935.583643749997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45935.583643749997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45935.583643749997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45935.583643749997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45935.583643749997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45935.583643749997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45935.583643749997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45935.583643749997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45935.583643749997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45935.583643749997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45935.583643749997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45935.583643749997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45935.583643749997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45935.583643749997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45935.583643749997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45935.583643749997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45935.583643749997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45935.583643749997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45935.583643749997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45935.583643749997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45935.583643749997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45935.583643749997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45935.583643749997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45935.583643749997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45935.583643749997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45935.583643749997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45935.583643749997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45935.583643749997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45935.583643749997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45935.583643749997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45935.583643749997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45935.583643749997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45935.583643749997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45935.583643749997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45935.583643749997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45935.583643749997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45935.583643749997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45935.583643749997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45935.583643749997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45935.583643749997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45935.583643749997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45935.583643749997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45935.583643749997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45935.583643749997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45935.583643749997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45935.583643749997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45935.583643749997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45935.583643749997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45935.583643749997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45935.583643749997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45935.583643749997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45935.583643749997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45935.583643749997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45935.583643749997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45935.583643749997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45935.583643749997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45935.583643749997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45935.583643749997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45935.583643749997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45935.583643749997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45935.583643749997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45935.583643749997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45935.583643749997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45935.583643749997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45935.583643749997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45935.583643749997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45935.583643749997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45935.583643749997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45935.583643749997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45935.583643749997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45935.583643749997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45935.583643749997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45935.583643749997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45935.583643749997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45935.583643749997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45935.583643749997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45935.583643749997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45935.583643749997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45935.583643749997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45935.583643749997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45935.583643749997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45935.583643749997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45935.583643749997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45935.583643749997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45935.583643749997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45935.583643749997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45935.583643749997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45935.583643749997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45935.583643749997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45935.583643749997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45935.583643749997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45935.583643749997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45935.583643749997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45935.583643749997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45935.583643749997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45935.583643749997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45935.583643749997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45935.583643749997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45935.583643749997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45935.583643749997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45935.583643749997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45935.583643749997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45935.583643749997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45935.583643749997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45935.583643749997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45935.583643749997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45935.583643749997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45935.583643749997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45935.583643749997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45935.583643749997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45935.583643749997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45935.583643749997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45935.583643749997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45935.583643749997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45935.583643749997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45935.583643749997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45935.583643749997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45935.583643749997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45935.583643749997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45935.583643749997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45935.583643749997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45935.583643749997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45935.583643749997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45935.583643749997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45935.583643749997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45935.583643749997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45935.583643749997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45935.583643749997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45935.583643749997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45935.583643749997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45935.583643749997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45935.583643749997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45935.583643749997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45935.583643749997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45935.583643749997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45935.583643749997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45935.583643749997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45935.583643749997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45935.583643749997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45935.583643749997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45935.583643749997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45935.583643749997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45935.583643749997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45935.583643749997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45935.583643749997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45935.583643749997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45935.583643749997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45935.583643749997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45935.583643749997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45935.583643749997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45935.583643749997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45935.583643749997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45935.583643749997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45935.583643749997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45935.583643749997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45935.583643749997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45935.583643749997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45935.583643749997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45935.583643749997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45935.583643749997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45935.583643749997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45935.583643749997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45935.583643749997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45935.583643749997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45935.583643749997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45935.583643749997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45935.583643749997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45935.583643749997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45935.583643749997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45935.583643749997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45935.583643749997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45935.583643749997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45935.583643749997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45935.583643749997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45935.583643749997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45935.583643749997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45935.583643749997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45935.583643749997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45935.583643749997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45935.583643749997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45935.583643749997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45935.583643749997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45935.583643749997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45935.583643749997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45935.583643749997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45935.583643749997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45935.583643749997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45935.583643749997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45935.583643749997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45935.583643749997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45935.583643749997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45935.583643749997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45935.583643749997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45935.583643749997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45935.583643749997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45935.583643749997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45935.583643749997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45935.583643749997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45935.583643749997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45935.583643749997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45935.583643749997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45935.583643749997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45935.583643749997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45935.583643749997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45935.583643749997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45935.583643749997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45935.583643749997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45935.583643749997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45935.583643749997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45935.583643749997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45935.583643749997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45935.583643749997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45935.583643749997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45935.583643749997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45935.583643749997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45935.583643749997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45935.583643749997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45935.583643749997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45935.583643749997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45935.583643749997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45935.583643749997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45935.583643749997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45935.583643749997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45935.583643749997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45935.583643749997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45935.583643749997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45935.583643749997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45935.583643749997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45935.583643749997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45935.583643749997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45935.583643749997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45935.583643749997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45935.583643749997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45935.583643749997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45935.583643749997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45935.583643749997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45935.583643749997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45935.583643749997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45935.583643749997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45935.583643749997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45935.583643749997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45935.583643749997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45935.583643749997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45935.583643749997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45935.583643749997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45935.583643749997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45935.583643749997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45935.583643749997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45935.583643749997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45935.583643749997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45935.583643749997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45935.583643749997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45935.583643749997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45935.583643749997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45935.583643749997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45935.583643749997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45935.583643749997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45935.583643749997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45935.583643749997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45935.583643749997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45935.583643749997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45935.583643749997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45935.583643749997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45935.583643749997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45935.583643749997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45935.583643749997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45935.583643749997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45935.583643749997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45935.583643749997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45935.583643749997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45935.583643749997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45935.583643749997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45935.583643749997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45935.583643749997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45935.583643749997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45935.583643749997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45935.583643749997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45935.583643749997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45935.583643749997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45935.583643749997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45935.583643749997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45935.583643749997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45935.583643749997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45935.583643749997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45935.583643749997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45935.583643749997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45935.583643749997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45935.583643749997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45935.583643749997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45935.583643749997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45935.583643749997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45935.583643749997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45935.583643749997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45935.583643749997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45935.583643749997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45935.583643749997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45935.583643749997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45935.583643749997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45935.583643749997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45935.583643749997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45935.583643749997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45935.583643749997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45935.583643749997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45935.583643749997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45935.583643749997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45935.583643749997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45935.583643749997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45935.583643749997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45935.583643749997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45935.583643749997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45935.583643749997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45935.583643749997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45935.583643749997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45935.583643749997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45935.583643749997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45935.583643749997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45935.583643749997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45935.583643749997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45935.583643749997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45935.583643749997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45935.583643749997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45935.583643749997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45935.583643749997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45935.583643749997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45935.583643749997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45935.583643749997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45935.583643749997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45935.583643749997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45935.583643749997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45935.583643749997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45935.583643749997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45935.583643749997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45935.583643749997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45935.583643749997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45935.583643749997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45935.583643749997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45935.583643749997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45935.583643749997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45935.583643749997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45935.583643749997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45935.583643749997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45935.583643749997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45935.583643749997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45935.583643749997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45935.583643749997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45935.583643749997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45935.583643749997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45935.583643749997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45935.583643749997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45935.583643749997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45935.583643749997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45935.583643749997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45935.583643749997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45935.583643749997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45935.583643749997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45935.583643749997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45935.583643749997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45935.583643749997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45935.583643749997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45935.583643749997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45935.583643749997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45935.583643749997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45935.583643749997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45935.583643749997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45935.583643749997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45935.583643749997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45935.583643749997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45935.583643749997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45935.583643749997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45935.583643749997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45935.583643749997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45935.583643749997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45935.583643749997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45935.583643749997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45935.583643749997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45935.583643749997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45935.583643749997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45935.583643749997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45935.583643749997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45935.583643749997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45935.583643749997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45935.583643749997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45935.583643749997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45935.583643749997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45935.583643749997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45935.583643749997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45935.583643749997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45935.583643749997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45935.583643749997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45935.583643749997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45935.583643749997</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232.1029260416617</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4.6933658564812504</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34306</v>
      </c>
      <c r="E4" s="112" t="s">
        <v>38964</v>
      </c>
      <c r="F4" s="113">
        <v>45934.995312500003</v>
      </c>
      <c r="G4" s="114">
        <f ca="1">IFERROR(NOW()-F4,"")</f>
        <v>0.58833113425498595</v>
      </c>
      <c r="H4" s="113">
        <v>45934.989328703705</v>
      </c>
      <c r="I4" s="110" t="str">
        <f>IFERROR(VLOOKUP(D4,DB!A:F,6,0),"")</f>
        <v>SCECO</v>
      </c>
      <c r="J4" s="110" t="str">
        <f>IFERROR(VLOOKUP(D4,DB!A:G,7,0),"")</f>
        <v>Dead</v>
      </c>
      <c r="K4" s="115" t="s">
        <v>39058</v>
      </c>
      <c r="L4" s="107" t="str">
        <f>IFERROR(VLOOKUP(D4,DB!A:I,9,0),"")</f>
        <v>Latis</v>
      </c>
    </row>
    <row r="5" spans="1:16" ht="23.25" customHeight="1">
      <c r="A5" s="110" t="s">
        <v>39059</v>
      </c>
      <c r="B5" s="110" t="str">
        <f>IFERROR(VLOOKUP(D5,DB!A:K,11,0),"")</f>
        <v>R4</v>
      </c>
      <c r="C5" s="111">
        <v>2</v>
      </c>
      <c r="D5" s="107" t="s">
        <v>25891</v>
      </c>
      <c r="E5" s="112" t="s">
        <v>38964</v>
      </c>
      <c r="F5" s="113">
        <v>45935.156944444447</v>
      </c>
      <c r="G5" s="114">
        <f ca="1">IFERROR(NOW()-F5,"")</f>
        <v>0.42669918981118826</v>
      </c>
      <c r="H5" s="113">
        <v>45935.07104166667</v>
      </c>
      <c r="I5" s="110" t="str">
        <f>IFERROR(VLOOKUP(D5,DB!A:F,6,0),"")</f>
        <v>Generator-SG</v>
      </c>
      <c r="J5" s="110" t="str">
        <f>IFERROR(VLOOKUP(D5,DB!A:G,7,0),"")</f>
        <v>Good</v>
      </c>
      <c r="K5" s="115" t="s">
        <v>39060</v>
      </c>
      <c r="L5" s="107" t="str">
        <f>IFERROR(VLOOKUP(D5,DB!A:I,9,0),"")</f>
        <v>Latis</v>
      </c>
    </row>
    <row r="6" spans="1:16" ht="46.5" customHeight="1">
      <c r="A6" s="110" t="s">
        <v>39061</v>
      </c>
      <c r="B6" s="110" t="str">
        <f>IFERROR(VLOOKUP(D6,DB!A:K,11,0),"")</f>
        <v>R4</v>
      </c>
      <c r="C6" s="111">
        <v>1</v>
      </c>
      <c r="D6" s="107" t="s">
        <v>24468</v>
      </c>
      <c r="E6" s="112" t="s">
        <v>38964</v>
      </c>
      <c r="F6" s="113"/>
      <c r="G6" s="114">
        <f ca="1">IFERROR(NOW()-F6,"")</f>
        <v>45935.583643634258</v>
      </c>
      <c r="H6" s="113">
        <v>45935.419340277775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36282</v>
      </c>
      <c r="E7" s="112" t="s">
        <v>38964</v>
      </c>
      <c r="F7" s="113">
        <v>45935.5078125</v>
      </c>
      <c r="G7" s="114">
        <f ca="1">IFERROR(NOW()-F7,"")</f>
        <v>7.5831134257896338E-2</v>
      </c>
      <c r="H7" s="113">
        <v>45935.502002314817</v>
      </c>
      <c r="I7" s="110" t="str">
        <f>IFERROR(VLOOKUP(D7,DB!A:F,6,0),"")</f>
        <v>Generator-SG</v>
      </c>
      <c r="J7" s="110" t="str">
        <f>IFERROR(VLOOKUP(D7,DB!A:G,7,0),"")</f>
        <v>No BB Shifted</v>
      </c>
      <c r="K7" s="115" t="s">
        <v>39064</v>
      </c>
      <c r="L7" s="107" t="str">
        <f>IFERROR(VLOOKUP(D7,DB!A:I,9,0),"")</f>
        <v>Latis</v>
      </c>
    </row>
    <row r="8" spans="1:16" ht="15" customHeight="1">
      <c r="A8" s="110" t="s">
        <v>39065</v>
      </c>
      <c r="B8" s="110" t="str">
        <f>IFERROR(VLOOKUP(D8,DB!A:K,11,0),"")</f>
        <v>R4</v>
      </c>
      <c r="C8" s="111">
        <v>3</v>
      </c>
      <c r="D8" s="107" t="s">
        <v>35137</v>
      </c>
      <c r="E8" s="112" t="s">
        <v>38964</v>
      </c>
      <c r="F8" s="113">
        <v>45935.523263888892</v>
      </c>
      <c r="G8" s="114">
        <f ca="1">IFERROR(NOW()-F8,"")</f>
        <v>6.0379745365935378E-2</v>
      </c>
      <c r="H8" s="113">
        <v>45935.516099537039</v>
      </c>
      <c r="I8" s="110" t="str">
        <f>IFERROR(VLOOKUP(D8,DB!A:F,6,0),"")</f>
        <v>Generator-SG</v>
      </c>
      <c r="J8" s="110" t="str">
        <f>IFERROR(VLOOKUP(D8,DB!A:G,7,0),"")</f>
        <v>Dead</v>
      </c>
      <c r="K8" s="115" t="s">
        <v>39066</v>
      </c>
      <c r="L8" s="107" t="str">
        <f>IFERROR(VLOOKUP(D8,DB!A:I,9,0),"")</f>
        <v>Latis</v>
      </c>
    </row>
    <row r="9" spans="1:16" ht="15" customHeight="1">
      <c r="A9" s="110"/>
      <c r="B9" s="110" t="str">
        <f>IFERROR(VLOOKUP(D9,DB!A:K,11,0),"")</f>
        <v/>
      </c>
      <c r="C9" s="111"/>
      <c r="D9" s="107"/>
      <c r="E9" s="112"/>
      <c r="F9" s="113"/>
      <c r="G9" s="114">
        <f ca="1">IFERROR(NOW()-F9,"")</f>
        <v>45935.583643634258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45935.583643634258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45935.583643634258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45935.583643634258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45935.583643634258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45935.583643634258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45935.583643634258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45935.583643634258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45935.583643634258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45935.583643634258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45935.583643634258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45935.583643634258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45935.583643634258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45935.583643634258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45935.583643634258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45935.583643634258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45935.583643634258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45935.583643634258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45935.583643634258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45935.583643634258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45935.583643634258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45935.583643634258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45935.583643634258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45935.583643634258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45935.583643634258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45935.583643634258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45935.583643634258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45935.583643634258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45935.583643634258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45935.583643634258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45935.583643634258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45935.583643634258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45935.583643634258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45935.583643634258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45935.583643634258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45935.583643634258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45935.583643634258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45935.583643634258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45935.583643634258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45935.583643634258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45935.583643634258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45935.583643634258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45935.583643634258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45935.583643634258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45935.583643634258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45935.583643634258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45935.583643634258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45935.583643634258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45935.583643634258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45935.583643634258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45935.583643634258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45935.583643634258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45935.583643634258</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E23" sqref="E2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43.751583564808243</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9.3947663194412598</v>
      </c>
      <c r="H3" s="38">
        <v>45926.158159722225</v>
      </c>
      <c r="I3" s="37" t="str">
        <f>IFERROR(VLOOKUP(D3,DB!A:F,6,0),"")</f>
        <v>SCECO</v>
      </c>
      <c r="J3" s="37" t="str">
        <f>IFERROR(VLOOKUP(D3,DB!A:G,7,0),"")</f>
        <v>Good</v>
      </c>
      <c r="K3" s="37" t="s">
        <v>39070</v>
      </c>
      <c r="L3" s="37" t="str">
        <f>IFERROR(VLOOKUP(D3,DB!A:I,9,0),"")</f>
        <v>Latis</v>
      </c>
      <c r="M3" s="136"/>
    </row>
    <row r="4" spans="1:13" ht="15.75">
      <c r="A4" s="37"/>
      <c r="B4" s="37" t="str">
        <f>IFERROR(VLOOKUP(D4,DB!A:K,11,0),"")</f>
        <v/>
      </c>
      <c r="C4" s="37"/>
      <c r="D4" s="140"/>
      <c r="E4" s="37"/>
      <c r="F4" s="38"/>
      <c r="G4" s="39">
        <f ca="1">IFERROR(NOW()-F4,"-")</f>
        <v>45935.583643634258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45935.583643634258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45935.583643634258</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45935.583643634258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45935.583643634258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45935.583643634258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45935.583643634258</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45935.583643634258</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45935.583643634258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45935.583643634258</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45935.583643634258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45935.583643634258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45935.583643634258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45935.583643634258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45935.583643634258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45935.583643634258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45935.583643634258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45935.583643634258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45935.583643634258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45935.583643634258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45935.583643634258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45935.583643634258</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45935.583643634258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45935.583643634258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45935.583643634258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45935.583643634258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45935.583643634258</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45935.583643634258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45935.583643634258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45935.583643634258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45935.583643634258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45935.583643634258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45935.583643634258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45935.583643634258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45935.583643634258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45935.583643634258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45935.583643634258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45935.583643634258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45935.583643634258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45935.583643634258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45935.583643634258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45935.583643634258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45935.583643634258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45935.583643634258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45935.583643634258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45935.583643634258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45935.583643634258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45935.583643634258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45935.583643634258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45935.583643634258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45935.583643634258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45935.583643634258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45935.583643634258</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45935.583643634258</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45935.583643634258</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45935.583643634258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45935.583643634258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45935.583643634258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45935.583643634258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45935.583643634258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45935.583643634258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45935.583643634258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45935.583643634258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45935.583643634258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45935.583643634258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45935.583643634258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45935.583643634258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45935.583643634258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45935.583643634258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45935.583643634258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45935.583643634258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45935.583643634258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45935.583643634258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45935.583643634258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45935.583643634258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45935.583643634258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45935.583643634258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45935.583643634258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45935.583643634258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45935.583643634258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45935.583643634258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45935.583643634258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45935.583643634258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45935.583643634258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45935.583643634258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45935.583643634258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45935.583643634258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45935.583643634258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45935.583643634258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45935.583643634258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45935.583643634258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45935.583643634258</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45935.583643634258</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45935.583643634258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45935.583643634258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45935.583643634258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45935.583643634258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45935.583643634258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45935.583643634258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45935.583643634258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45935.583643634258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45935.583643634258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45935.583643634258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45935.583643634258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45935.583643634258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45935.583643634258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45935.583643634258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45935.583643634258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45935.583643634258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45935.583643634258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45935.583643634258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45935.583643634258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45935.583643634258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45935.583643634258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45935.583643634258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45935.583643634258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45935.583643634258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45935.583643634258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45935.583643634258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45935.583643634258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45935.583643634258</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45935.583643634258</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45935.583643634258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45935.583643634258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45935.583643634258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45935.583643634258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45935.583643634258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45935.583643634258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45935.583643634258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45935.583643634258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45935.583643634258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45935.583643634258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45935.583643634258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45935.583643634258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45935.583643634258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45935.583643634258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45935.583643634258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45935.583643634258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45935.583643634258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45935.583643634258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45935.583643634258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45935.583643634258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45935.583643634258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45935.583643634258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45935.583643634258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45935.583643634258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45935.583643634258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45935.583643634258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45935.583643634258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45935.583643634258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45935.583643634258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45935.583643634258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45935.583643634258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45935.583643634258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45935.583643634258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45935.583643634258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45935.583643634258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45935.583643634258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45935.583643634258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45935.583643634258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45935.583643634258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45935.583643634258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45935.583643634258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45935.583643634258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45935.583643634258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45935.583643634258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45935.583643634258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45935.583643634258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45935.583643634258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45935.583643634258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45935.583643634258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45935.583643634258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45935.583643634258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45935.583643634258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45935.583643634258</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45935.583643634258</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8.8107964120354154</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20" t="s">
        <v>5398</v>
      </c>
      <c r="C3" s="137">
        <v>1</v>
      </c>
      <c r="D3" s="120" t="s">
        <v>32861</v>
      </c>
      <c r="E3" s="137" t="s">
        <v>39072</v>
      </c>
      <c r="F3" s="138">
        <v>45933.880972222221</v>
      </c>
      <c r="G3" s="89">
        <f ca="1">IFERROR(NOW()-F3,"-")</f>
        <v>1.7026714120365796</v>
      </c>
      <c r="H3" s="139">
        <v>45929.455266203702</v>
      </c>
      <c r="I3" s="120" t="str">
        <f>IFERROR(VLOOKUP(D3,DB!A:F,6,0),"")</f>
        <v>SCECO</v>
      </c>
      <c r="J3" s="120" t="str">
        <f>IFERROR(VLOOKUP(D3,DB!A:G,7,0),"")</f>
        <v>In progress</v>
      </c>
      <c r="K3" s="137" t="s">
        <v>39073</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20" t="str">
        <f>IFERROR(VLOOKUP(D4,DB!A:K,11,0),"")</f>
        <v>R6</v>
      </c>
      <c r="C4" s="137">
        <v>1</v>
      </c>
      <c r="D4" s="120" t="s">
        <v>33684</v>
      </c>
      <c r="E4" s="137" t="s">
        <v>38964</v>
      </c>
      <c r="F4" s="139">
        <v>45933.705324074072</v>
      </c>
      <c r="G4" s="89">
        <f ca="1">IFERROR(NOW()-F4,"-")</f>
        <v>1.8783195601863554</v>
      </c>
      <c r="H4" s="139">
        <v>45933.228229166663</v>
      </c>
      <c r="I4" s="120" t="str">
        <f>IFERROR(VLOOKUP(D4,DB!A:F,6,0),"")</f>
        <v>SCECO</v>
      </c>
      <c r="J4" s="120" t="str">
        <f>IFERROR(VLOOKUP(D4,DB!A:G,7,0),"")</f>
        <v>Weak</v>
      </c>
      <c r="K4" s="137" t="s">
        <v>39076</v>
      </c>
      <c r="L4" s="126" t="str">
        <f>IFERROR(VLOOKUP(D4,DB!A:I,9,0),"")</f>
        <v>Latis</v>
      </c>
    </row>
    <row r="5" spans="1:16383" ht="31.5" customHeight="1">
      <c r="A5" s="137" t="s">
        <v>39077</v>
      </c>
      <c r="B5" s="120" t="s">
        <v>5398</v>
      </c>
      <c r="C5" s="137">
        <v>1</v>
      </c>
      <c r="D5" s="120" t="s">
        <v>33408</v>
      </c>
      <c r="E5" s="137" t="s">
        <v>38964</v>
      </c>
      <c r="F5" s="138">
        <v>45934.942245370374</v>
      </c>
      <c r="G5" s="89">
        <f ca="1">IFERROR(NOW()-F5,"-")</f>
        <v>0.64139826388418442</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37" t="s">
        <v>39078</v>
      </c>
      <c r="B6" s="120" t="str">
        <f>IFERROR(VLOOKUP(D6,DB!A:K,11,0),"")</f>
        <v>R6</v>
      </c>
      <c r="C6" s="137">
        <v>1</v>
      </c>
      <c r="D6" s="120" t="s">
        <v>32665</v>
      </c>
      <c r="E6" s="137" t="s">
        <v>38964</v>
      </c>
      <c r="F6" s="139">
        <v>45935.561643518522</v>
      </c>
      <c r="G6" s="89">
        <f ca="1">IFERROR(NOW()-F6,"-")</f>
        <v>2.2000115735863801E-2</v>
      </c>
      <c r="H6" s="139">
        <v>45935.555879629632</v>
      </c>
      <c r="I6" s="120" t="str">
        <f>IFERROR(VLOOKUP(D6,DB!A:F,6,0),"")</f>
        <v>Generator-SG</v>
      </c>
      <c r="J6" s="120" t="str">
        <f>IFERROR(VLOOKUP(D6,DB!A:G,7,0),"")</f>
        <v>Dead</v>
      </c>
      <c r="K6" s="137" t="s">
        <v>39079</v>
      </c>
      <c r="L6" s="126" t="str">
        <f>IFERROR(VLOOKUP(D6,DB!A:I,9,0),"")</f>
        <v>Latis</v>
      </c>
    </row>
    <row r="7" spans="1:16383" ht="31.5" customHeight="1">
      <c r="A7" s="121"/>
      <c r="B7" s="120" t="str">
        <f>IFERROR(VLOOKUP(D7,DB!A:K,11,0),"")</f>
        <v>R6</v>
      </c>
      <c r="C7" s="137"/>
      <c r="D7" s="120" t="s">
        <v>34282</v>
      </c>
      <c r="E7" s="137"/>
      <c r="F7" s="137"/>
      <c r="G7" s="89">
        <f ca="1">IFERROR(NOW()-F7,"-")</f>
        <v>45935.583643634258</v>
      </c>
      <c r="H7" s="137"/>
      <c r="I7" s="120" t="str">
        <f>IFERROR(VLOOKUP(D7,DB!A:F,6,0),"")</f>
        <v>SCECO</v>
      </c>
      <c r="J7" s="120" t="str">
        <f>IFERROR(VLOOKUP(D7,DB!A:G,7,0),"")</f>
        <v>Vandalized</v>
      </c>
      <c r="K7" s="137"/>
      <c r="L7" s="126" t="str">
        <f>IFERROR(VLOOKUP(D7,DB!A:I,9,0),"")</f>
        <v>Latis</v>
      </c>
    </row>
    <row r="8" spans="1:16383" ht="31.5" customHeight="1">
      <c r="A8" s="121"/>
      <c r="B8" s="120" t="str">
        <f>IFERROR(VLOOKUP(D8,DB!A:K,11,0),"")</f>
        <v/>
      </c>
      <c r="C8" s="137"/>
      <c r="D8" s="120"/>
      <c r="E8" s="137"/>
      <c r="F8" s="137"/>
      <c r="G8" s="89">
        <f ca="1">IFERROR(NOW()-F8,"-")</f>
        <v>45935.583643634258</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20"/>
      <c r="E9" s="137"/>
      <c r="F9" s="137"/>
      <c r="G9" s="89">
        <f ca="1">IFERROR(NOW()-F9,"-")</f>
        <v>45935.583643634258</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45935.583643634258</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45935.583643634258</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45935.583643634258</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45935.583643634258</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45935.583643634258</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45935.583643634258</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45935.583643634258</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45935.583643634258</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45935.583643634258</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45935.583643634258</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45935.583643634258</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45935.583643634258</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45935.583643634258</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45935.583643634258</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45935.583643634258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45935.583643634258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45935.583643634258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45935.583643634258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45935.583643634258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45935.583643634258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45935.583643634258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45935.583643634258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45935.583643634258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45935.583643634258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45935.583643634258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45935.583643634258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45935.583643634258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45935.583643634258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45935.583643634258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45935.583643634258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45935.583643634258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45935.583643634258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45935.583643634258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45935.583643634258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45935.583643634258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45935.583643634258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45935.583643634258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45935.583643634258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45935.583643634258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45935.583643634258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45935.583643634258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45935.583643634258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45935.583643634258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45935.583643634258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45935.583643634258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45935.583643634258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45935.583643634258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45935.583643634258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45935.583643634258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45935.583643634258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45935.583643634258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45935.583643634258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45935.583643634258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45935.583643634258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45935.583643634258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45935.583643634258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45935.583643634258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45935.583643634258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45935.583643634258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45935.583643634258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45935.583643634258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45935.583643634258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45935.583643634258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45935.583643634258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45935.583643634258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45935.583643634258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45935.583643634258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45935.583643634258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45935.583643634258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45935.583643634258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45935.583643634258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45935.583643634258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45935.583643634258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45935.583643634258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45935.583643634258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45935.583643634258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45935.583643634258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45935.583643634258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45935.583643634258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45935.583643634258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45935.583643634258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45935.583643634258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45935.583643634258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45935.583643634258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45935.583643634258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45935.583643634258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45935.583643634258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45935.583643634258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45935.583643634258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45935.583643634258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45935.583643634258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45935.583643634258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45935.583643634258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45935.583643634258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45935.583643634258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45935.583643634258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45935.583643634258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45935.583643634258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45935.583643634258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45935.583643634258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45935.583643634258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45935.583643634258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45935.583643634258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45935.583643634258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45935.583643634258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45935.583643634258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45935.583643634258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45935.583643634258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45935.583643634258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45935.583643634258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45935.583643634258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45935.583643634258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45935.583643634258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45935.583643634258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45935.583643634258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45935.583643634258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45935.583643634258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45935.583643634258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45935.583643634258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45935.583643634258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45935.583643634258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45935.583643634258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45935.583643634258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45935.583643634258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45935.583643634258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45935.583643634258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45935.583643634258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45935.583643634258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45935.583643634258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45935.583643634258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45935.583643634258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45935.583643634258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45935.583643634258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45935.583643634258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45935.583643634258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45935.583643634258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45935.583643634258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45935.583643634258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45935.583643634258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45935.583643634258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45935.583643634258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45935.583643634258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45935.583643634258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45935.583643634258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45935.583643634258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45935.583643634258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45935.583643634258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45935.583643634258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45935.583643634258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45935.583643634258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45935.583643634258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45935.583643634258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45935.583643634258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45935.583643634258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45935.583643634258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45935.583643634258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45935.583643634258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45935.583643634258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45935.583643634258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45935.583643634258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45935.583643634258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45935.583643634258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45935.583643634258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45935.583643634258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45935.583643634258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45935.583643634258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45935.583643634258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45935.583643634258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45935.583643634258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45935.583643634258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45935.583643634258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45935.583643634258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45935.583643634258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45935.583643634258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45935.583643634258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45935.583643634258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45935.583643634258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45935.583643634258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45935.583643634258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45935.583643634258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45935.583643634258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45935.583643634258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45935.583643634258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45935.583643634258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45935.583643634258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45935.583643634258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45935.583643634258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45935.583643634258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45935.583643634258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45935.583643634258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45935.583643634258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45935.583643634258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45935.583643634258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45935.583643634258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45935.583643634258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45935.583643634258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45935.583643634258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45935.583643634258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45935.583643634258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45935.583643634258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45935.583643634258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45935.583643634258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45935.583643634258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45935.583643634258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45935.583643634258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45935.583643634258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45935.583643634258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45935.583643634258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45935.583643634258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45935.583643634258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45935.583643634258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45935.583643634258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45935.583643634258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45935.583643634258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45935.583643634258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45935.583643634258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45935.583643634258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45935.583643634258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45935.583643634258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45935.583643634258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45935.583643634258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45935.583643634258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45935.583643634258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45935.583643634258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45935.583643634258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45935.583643634258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45935.583643634258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45935.583643634258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45935.583643634258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45935.583643634258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45935.583643634258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45935.583643634258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45935.583643634258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45935.583643634258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45935.583643634258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45935.583643634258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45935.583643634258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45935.583643634258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45935.583643634258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45935.583643634258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45935.583643634258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45935.583643634258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45935.583643634258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45935.583643634258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45935.583643634258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45935.583643634258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45935.583643634258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45935.583643634258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45935.583643634258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45935.583643634258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45935.583643634258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45935.583643634258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45935.583643634258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45935.583643634258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45935.583643634258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45935.583643634258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45935.583643634258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45935.583643634258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45935.583643634258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45935.583643634258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45935.583643634258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45935.583643634258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45935.583643634258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45935.583643634258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45935.583643634258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45935.583643634258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45935.583643634258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45935.583643634258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45935.583643634258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45935.583643634258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45935.583643634258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45935.583643634258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45935.583643634258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45935.583643634258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45935.583643634258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45935.583643634258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45935.583643634258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45935.583643634258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45935.583643634258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45935.583643634258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45935.583643634258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45935.583643634258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45935.583643634258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45935.583643634258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45935.583643634258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45935.583643634258</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5:E2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2025-10-05T11:00:30Z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