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04" documentId="13_ncr:1_{F6CB121F-512D-4AA6-A0C1-0FB36C537598}" xr6:coauthVersionLast="47" xr6:coauthVersionMax="47" xr10:uidLastSave="{F8062368-BABA-433C-A549-A231EA615C01}"/>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alcChain>
</file>

<file path=xl/sharedStrings.xml><?xml version="1.0" encoding="utf-8"?>
<sst xmlns="http://schemas.openxmlformats.org/spreadsheetml/2006/main" count="178609" uniqueCount="39088">
  <si>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</si>
  <si>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</si>
  <si>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</si>
  <si>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</si>
  <si>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</si>
  <si>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</si>
  <si>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</si>
  <si>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</si>
  <si>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</si>
  <si>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</si>
  <si>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</si>
  <si>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</si>
  <si>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</si>
  <si>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</si>
  <si>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</si>
  <si>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</si>
  <si>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</si>
  <si>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</si>
  <si>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</si>
  <si>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</si>
  <si>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</si>
  <si>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</si>
  <si>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</si>
  <si>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</si>
  <si>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</si>
  <si>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</si>
  <si>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</si>
  <si>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</si>
  <si>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</si>
  <si>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</si>
  <si>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</si>
  <si>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</si>
  <si>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</si>
  <si>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</si>
  <si>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</si>
  <si>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</si>
  <si>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</si>
  <si>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</si>
  <si>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</si>
  <si>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</si>
  <si>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</si>
  <si>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</si>
  <si>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</si>
  <si>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</si>
  <si>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</si>
  <si>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</si>
  <si>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</si>
  <si>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</si>
  <si>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</si>
  <si>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</si>
  <si>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</si>
  <si>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</si>
  <si>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</si>
  <si>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</si>
  <si>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</si>
  <si>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</si>
  <si>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</si>
  <si>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</si>
  <si>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</si>
  <si>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</si>
  <si>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</si>
  <si>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</si>
  <si>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</si>
  <si>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</si>
  <si>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</si>
  <si>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</si>
  <si>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</si>
  <si>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</si>
  <si>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</si>
  <si>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</si>
  <si>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</si>
  <si>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</si>
  <si>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</si>
  <si>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</si>
  <si>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</si>
  <si>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</si>
  <si>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</si>
  <si>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</si>
  <si>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</si>
  <si>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</si>
  <si>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</si>
  <si>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</si>
  <si>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</si>
  <si>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</si>
  <si>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</si>
  <si>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</si>
  <si>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</si>
  <si>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</si>
  <si>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</si>
  <si>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</si>
  <si>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</si>
  <si>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</si>
  <si>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</si>
  <si>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</si>
  <si>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</si>
  <si>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</si>
  <si>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</si>
  <si>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</si>
  <si>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</si>
  <si>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</si>
  <si>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</si>
  <si>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</si>
  <si>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</si>
  <si>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</si>
  <si>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</si>
  <si>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</si>
  <si>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</si>
  <si>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</si>
  <si>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</si>
  <si>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</si>
  <si>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</si>
  <si>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</si>
  <si>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</si>
  <si>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</si>
  <si>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</si>
  <si>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</si>
  <si>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</si>
  <si>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</si>
  <si>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</si>
  <si>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</si>
  <si>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</si>
  <si>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</si>
  <si>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</si>
  <si>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</si>
  <si>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</si>
  <si>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</si>
  <si>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</si>
  <si>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</si>
  <si>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</si>
  <si>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</si>
  <si>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</si>
  <si>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</si>
  <si>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</si>
  <si>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</si>
  <si>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</si>
  <si>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</si>
  <si>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</si>
  <si>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</si>
  <si>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</si>
  <si>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</si>
  <si>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</si>
  <si>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</si>
  <si>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</si>
  <si>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</si>
  <si>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</si>
  <si>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</si>
  <si>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</si>
  <si>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</si>
  <si>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</si>
  <si>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</si>
  <si>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</si>
  <si>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</si>
  <si>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</si>
  <si>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</si>
  <si>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</si>
  <si>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</si>
  <si>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</si>
  <si>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</si>
  <si>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</si>
  <si>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</si>
  <si>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</si>
  <si>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</si>
  <si>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</si>
  <si>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</si>
  <si>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</si>
  <si>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</si>
  <si>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</si>
  <si>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</si>
  <si>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</si>
  <si>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</si>
  <si>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</si>
  <si>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</si>
  <si>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</si>
  <si>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</si>
  <si>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</si>
  <si>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</si>
  <si>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</si>
  <si>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</si>
  <si>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</si>
  <si>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</si>
  <si>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</si>
  <si>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</si>
  <si>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</si>
  <si>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</si>
  <si>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</si>
  <si>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</si>
  <si>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</si>
  <si>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</si>
  <si>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</si>
  <si>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</si>
  <si>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</si>
  <si>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</si>
  <si>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</si>
  <si>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</si>
  <si>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</si>
  <si>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</si>
  <si>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</si>
  <si>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</si>
  <si>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</si>
  <si>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</si>
  <si>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</si>
  <si>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</si>
  <si>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</si>
  <si>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</si>
  <si>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</si>
  <si>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</si>
  <si>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</si>
  <si>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</si>
  <si>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</si>
  <si>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</si>
  <si>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</si>
  <si>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</si>
  <si>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</si>
  <si>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</si>
  <si>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</si>
  <si>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</si>
  <si>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</si>
  <si>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</si>
  <si>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</si>
  <si>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</si>
  <si>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</si>
  <si>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</si>
  <si>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</si>
  <si>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</si>
  <si>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</si>
  <si>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</si>
  <si>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</si>
  <si>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</si>
  <si>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</si>
  <si>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</si>
  <si>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</si>
  <si>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</si>
  <si>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</si>
  <si>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</si>
  <si>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</si>
  <si>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</si>
  <si>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</si>
  <si>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</si>
  <si>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</si>
  <si>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</si>
  <si>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</si>
  <si>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</si>
  <si>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</si>
  <si>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</si>
  <si>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</si>
  <si>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</si>
  <si>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</si>
  <si>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</si>
  <si>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</si>
  <si>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</si>
  <si>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</si>
  <si>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</si>
  <si>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</si>
  <si>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</si>
  <si>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</si>
  <si>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</si>
  <si>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</si>
  <si>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</si>
  <si>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</si>
  <si>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</si>
  <si>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</si>
  <si>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</si>
  <si>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</si>
  <si>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</si>
  <si>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</si>
  <si>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</si>
  <si>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</si>
  <si>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</si>
  <si>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</si>
  <si>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</si>
  <si>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</si>
  <si>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</si>
  <si>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</si>
  <si>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</si>
  <si>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</si>
  <si>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</si>
  <si>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</si>
  <si>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</si>
  <si>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</si>
  <si>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</si>
  <si>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</si>
  <si>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</si>
  <si>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</si>
  <si>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</si>
  <si>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</si>
  <si>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</si>
  <si>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</si>
  <si>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</si>
  <si>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</si>
  <si>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</si>
  <si>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</si>
  <si>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</si>
  <si>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</si>
  <si>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</si>
  <si>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</si>
  <si>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</si>
  <si>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</si>
  <si>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</si>
  <si>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</si>
  <si>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</si>
  <si>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</si>
  <si>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</si>
  <si>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</si>
  <si>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</si>
  <si>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</si>
  <si>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</si>
  <si>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</si>
  <si>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</si>
  <si>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</si>
  <si>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</si>
  <si>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</si>
  <si>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</si>
  <si>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</si>
  <si>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</si>
  <si>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</si>
  <si>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</si>
  <si>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</si>
  <si>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</si>
  <si>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</si>
  <si>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</si>
  <si>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</si>
  <si>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</si>
  <si>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</si>
  <si>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</si>
  <si>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</si>
  <si>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</si>
  <si>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</si>
  <si>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</si>
  <si>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</si>
  <si>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</si>
  <si>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</si>
  <si>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</si>
  <si>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</si>
  <si>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</si>
  <si>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</si>
  <si>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</si>
  <si>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</si>
  <si>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</si>
  <si>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</si>
  <si>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</si>
  <si>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</si>
  <si>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</si>
  <si>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</si>
  <si>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</si>
  <si>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</si>
  <si>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</si>
  <si>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</si>
  <si>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</si>
  <si>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</si>
  <si>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</si>
  <si>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</si>
  <si>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</si>
  <si>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</si>
  <si>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</si>
  <si>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</si>
  <si>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</si>
  <si>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</si>
  <si>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</si>
  <si>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</si>
  <si>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</si>
  <si>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</si>
  <si>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</si>
  <si>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</si>
  <si>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</si>
  <si>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</si>
  <si>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</si>
  <si>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</si>
  <si>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</si>
  <si>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</si>
  <si>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</si>
  <si>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</si>
  <si>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</si>
  <si>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</si>
  <si>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</si>
  <si>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</si>
  <si>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</si>
  <si>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</si>
  <si>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</si>
  <si>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</si>
  <si>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</si>
  <si>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</si>
  <si>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</si>
  <si>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</si>
  <si>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</si>
  <si>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</si>
  <si>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</si>
  <si>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</si>
  <si>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</si>
  <si>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</si>
  <si>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</si>
  <si>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</si>
  <si>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</si>
  <si>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</si>
  <si>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</si>
  <si>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</si>
  <si>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</si>
  <si>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</si>
  <si>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</si>
  <si>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</si>
  <si>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</si>
  <si>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</si>
  <si>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</si>
  <si>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</si>
  <si>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</si>
  <si>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</si>
  <si>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</si>
  <si>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</si>
  <si>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</si>
  <si>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</si>
  <si>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</si>
  <si>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</si>
  <si>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</si>
  <si>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</si>
  <si>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</si>
  <si>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</si>
  <si>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</si>
  <si>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</si>
  <si>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</si>
  <si>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</si>
  <si>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</si>
  <si>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</si>
  <si>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</si>
  <si>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</si>
  <si>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</si>
  <si>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</si>
  <si>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</si>
  <si>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</si>
  <si>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</si>
  <si>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</si>
  <si>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</si>
  <si>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</si>
  <si>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</si>
  <si>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</si>
  <si>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</si>
  <si>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</si>
  <si>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</si>
  <si>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</si>
  <si>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</si>
  <si>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</si>
  <si>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</si>
  <si>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</si>
  <si>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</si>
  <si>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</si>
  <si>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</si>
  <si>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</si>
  <si>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</si>
  <si>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</si>
  <si>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</si>
  <si>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</si>
  <si>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</si>
  <si>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</si>
  <si>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</si>
  <si>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</si>
  <si>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</si>
  <si>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</si>
  <si>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</si>
  <si>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</si>
  <si>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</si>
  <si>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</si>
  <si>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</si>
  <si>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</si>
  <si>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</si>
  <si>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</si>
  <si>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</si>
  <si>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</si>
  <si>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</si>
  <si>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</si>
  <si>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</si>
  <si>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</si>
  <si>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</si>
  <si>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</si>
  <si>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</si>
  <si>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</si>
  <si>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</si>
  <si>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</si>
  <si>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</si>
  <si>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</si>
  <si>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</si>
  <si>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</si>
  <si>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</si>
  <si>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</si>
  <si>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</si>
  <si>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</si>
  <si>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</si>
  <si>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</si>
  <si>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</si>
  <si>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</si>
  <si>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</si>
  <si>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</si>
  <si>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</si>
  <si>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</si>
  <si>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</si>
  <si>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</si>
  <si>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</si>
  <si>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</si>
  <si>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</si>
  <si>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</si>
  <si>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</si>
  <si>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</si>
  <si>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</si>
  <si>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</si>
  <si>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</si>
  <si>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</si>
  <si>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</si>
  <si>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</si>
  <si>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</si>
  <si>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</si>
  <si>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</si>
  <si>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</si>
  <si>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</si>
  <si>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</si>
  <si>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</si>
  <si>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</si>
  <si>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</si>
  <si>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</si>
  <si>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</si>
  <si>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</si>
  <si>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</si>
  <si>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</si>
  <si>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</si>
  <si>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</si>
  <si>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</si>
  <si>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</si>
  <si>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</si>
  <si>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</si>
  <si>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</si>
  <si>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</si>
  <si>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</si>
  <si>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</si>
  <si>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</si>
  <si>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</si>
  <si>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</si>
  <si>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</si>
  <si>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</si>
  <si>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</si>
  <si>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</si>
  <si>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</si>
  <si>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</si>
  <si>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</si>
  <si>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</si>
  <si>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</si>
  <si>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</si>
  <si>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</si>
  <si>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</si>
  <si>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</si>
  <si>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</si>
  <si>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</si>
  <si>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</si>
  <si>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</si>
  <si>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</si>
  <si>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</si>
  <si>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</si>
  <si>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</si>
  <si>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</si>
  <si>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</si>
  <si>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</si>
  <si>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</si>
  <si>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</si>
  <si>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</si>
  <si>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</si>
  <si>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</si>
  <si>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</si>
  <si>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</si>
  <si>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</si>
  <si>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</si>
  <si>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</si>
  <si>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</si>
  <si>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</si>
  <si>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</si>
  <si>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</si>
  <si>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</si>
  <si>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</si>
  <si>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</si>
  <si>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</si>
  <si>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</si>
  <si>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</si>
  <si>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</si>
  <si>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</si>
  <si>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</si>
  <si>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</si>
  <si>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</si>
  <si>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</si>
  <si>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</si>
  <si>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</si>
  <si>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</si>
  <si>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</si>
  <si>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</si>
  <si>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</si>
  <si>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</si>
  <si>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</si>
  <si>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</si>
  <si>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</si>
  <si>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</si>
  <si>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</si>
  <si>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</si>
  <si>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</si>
  <si>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</si>
  <si>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</si>
  <si>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</si>
  <si>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</si>
  <si>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</si>
  <si>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</si>
  <si>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</si>
  <si>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</si>
  <si>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</si>
  <si>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</si>
  <si>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</si>
  <si>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</si>
  <si>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</si>
  <si>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</si>
  <si>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</si>
  <si>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</si>
  <si>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</si>
  <si>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</si>
  <si>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</si>
  <si>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</si>
  <si>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</si>
  <si>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</si>
  <si>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</si>
  <si>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</si>
  <si>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</si>
  <si>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</si>
  <si>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</si>
  <si>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</si>
  <si>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</si>
  <si>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</si>
  <si>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</si>
  <si>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</si>
  <si>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</si>
  <si>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</si>
  <si>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</si>
  <si>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</si>
  <si>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</si>
  <si>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</si>
  <si>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</si>
  <si>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</si>
  <si>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</si>
  <si>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</si>
  <si>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</si>
  <si>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</si>
  <si>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</si>
  <si>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</si>
  <si>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</si>
  <si>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</si>
  <si>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</si>
  <si>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</si>
  <si>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</si>
  <si>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</si>
  <si>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</si>
  <si>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</si>
  <si>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</si>
  <si>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</si>
  <si>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</si>
  <si>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</si>
  <si>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</si>
  <si>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</si>
  <si>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</si>
  <si>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</si>
  <si>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</si>
  <si>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</si>
  <si>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</si>
  <si>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</si>
  <si>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</si>
  <si>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</si>
  <si>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</si>
  <si>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</si>
  <si>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</si>
  <si>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</si>
  <si>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</si>
  <si>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</si>
  <si>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</si>
  <si>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</si>
  <si>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</si>
  <si>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</si>
  <si>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</si>
  <si>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</si>
  <si>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</si>
  <si>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</si>
  <si>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</si>
  <si>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</si>
  <si>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</si>
  <si>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</si>
  <si>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</si>
  <si>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</si>
  <si>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</si>
  <si>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</si>
  <si>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</si>
  <si>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</si>
  <si>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</si>
  <si>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</si>
  <si>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</si>
  <si>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</si>
  <si>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</si>
  <si>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</si>
  <si>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</si>
  <si>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</si>
  <si>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</si>
  <si>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</si>
  <si>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</si>
  <si>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</si>
  <si>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</si>
  <si>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</si>
  <si>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</si>
  <si>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</si>
  <si>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</si>
  <si>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</si>
  <si>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</si>
  <si>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</si>
  <si>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</si>
  <si>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</si>
  <si>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</si>
  <si>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</si>
  <si>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</si>
  <si>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</si>
  <si>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</si>
  <si>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</si>
  <si>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</si>
  <si>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</si>
  <si>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</si>
  <si>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</si>
  <si>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</si>
  <si>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</si>
  <si>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</si>
  <si>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</si>
  <si>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</si>
  <si>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</si>
  <si>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</si>
  <si>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</si>
  <si>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</si>
  <si>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</si>
  <si>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</si>
  <si>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</si>
  <si>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</si>
  <si>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</si>
  <si>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</si>
  <si>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</si>
  <si>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</si>
  <si>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</si>
  <si>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</si>
  <si>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</si>
  <si>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</si>
  <si>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</si>
  <si>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</si>
  <si>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</si>
  <si>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</si>
  <si>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</si>
  <si>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</si>
  <si>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</si>
  <si>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</si>
  <si>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</si>
  <si>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</si>
  <si>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</si>
  <si>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</si>
  <si>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</si>
  <si>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</si>
  <si>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</si>
  <si>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</si>
  <si>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</si>
  <si>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</si>
  <si>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</si>
  <si>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</si>
  <si>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</si>
  <si>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</si>
  <si>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</si>
  <si>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</si>
  <si>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</si>
  <si>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</si>
  <si>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</si>
  <si>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</si>
  <si>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</si>
  <si>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</si>
  <si>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</si>
  <si>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</si>
  <si>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</si>
  <si>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</si>
  <si>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</si>
  <si>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</si>
  <si>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</si>
  <si>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</si>
  <si>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</si>
  <si>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</si>
  <si>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</si>
  <si>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</si>
  <si>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</si>
  <si>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</si>
  <si>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</si>
  <si>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</si>
  <si>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</si>
  <si>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</si>
  <si>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</si>
  <si>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</si>
  <si>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</si>
  <si>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</si>
  <si>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</si>
  <si>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</si>
  <si>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</si>
  <si>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</si>
  <si>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</si>
  <si>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</si>
  <si>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</si>
  <si>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</si>
  <si>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</si>
  <si>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</si>
  <si>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</si>
  <si>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</si>
  <si>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</si>
  <si>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</si>
  <si>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</si>
  <si>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</si>
  <si>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</si>
  <si>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</si>
  <si>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</si>
  <si>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</si>
  <si>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</si>
  <si>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</si>
  <si>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</si>
  <si>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</si>
  <si>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</si>
  <si>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</si>
  <si>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</si>
  <si>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</si>
  <si>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</si>
  <si>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</si>
  <si>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</si>
  <si>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</si>
  <si>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</si>
  <si>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</si>
  <si>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</si>
  <si>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</si>
  <si>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</si>
  <si>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</si>
  <si>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</si>
  <si>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</si>
  <si>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</si>
  <si>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</si>
  <si>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</si>
  <si>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</si>
  <si>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</si>
  <si>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</si>
  <si>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</si>
  <si>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</si>
  <si>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</si>
  <si>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</si>
  <si>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</si>
  <si>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</si>
  <si>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</si>
  <si>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</si>
  <si>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</si>
  <si>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</si>
  <si>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</si>
  <si>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</si>
  <si>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</si>
  <si>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</si>
  <si>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</si>
  <si>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</si>
  <si>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</si>
  <si>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</si>
  <si>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</si>
  <si>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</si>
  <si>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</si>
  <si>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</si>
  <si>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</si>
  <si>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</si>
  <si>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</si>
  <si>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</si>
  <si>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</si>
  <si>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</si>
  <si>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</si>
  <si>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</si>
  <si>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</si>
  <si>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</si>
  <si>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</si>
  <si>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</si>
  <si>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</si>
  <si>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</si>
  <si>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</si>
  <si>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</si>
  <si>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</si>
  <si>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</si>
  <si>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</si>
  <si>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</si>
  <si>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</si>
  <si>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</si>
  <si>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</si>
  <si>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</si>
  <si>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</si>
  <si>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</si>
  <si>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</si>
  <si>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</si>
  <si>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</si>
  <si>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</si>
  <si>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</si>
  <si>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</si>
  <si>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</si>
  <si>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</si>
  <si>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</si>
  <si>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</si>
  <si>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</si>
  <si>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</si>
  <si>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</si>
  <si>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</si>
  <si>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</si>
  <si>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</si>
  <si>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</si>
  <si>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</si>
  <si>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</si>
  <si>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</si>
  <si>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</si>
  <si>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</si>
  <si>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</si>
  <si>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</si>
  <si>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</si>
  <si>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</si>
  <si>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</si>
  <si>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</si>
  <si>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</si>
  <si>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</si>
  <si>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</si>
  <si>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</si>
  <si>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</si>
  <si>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</si>
  <si>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</si>
  <si>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</si>
  <si>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</si>
  <si>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</si>
  <si>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</si>
  <si>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</si>
  <si>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</si>
  <si>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</si>
  <si>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</si>
  <si>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</si>
  <si>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</si>
  <si>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</si>
  <si>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</si>
  <si>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</si>
  <si>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</si>
  <si>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</si>
  <si>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</si>
  <si>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</si>
  <si>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</si>
  <si>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</si>
  <si>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</si>
  <si>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</si>
  <si>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</si>
  <si>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</si>
  <si>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</si>
  <si>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</si>
  <si>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</si>
  <si>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</si>
  <si>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</si>
  <si>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</si>
  <si>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</si>
  <si>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</si>
  <si>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</si>
  <si>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</si>
  <si>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</si>
  <si>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</si>
  <si>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</si>
  <si>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</si>
  <si>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</si>
  <si>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</si>
  <si>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</si>
  <si>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</si>
  <si>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</si>
  <si>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</si>
  <si>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</si>
  <si>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</si>
  <si>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</si>
  <si>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</si>
  <si>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</si>
  <si>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</si>
  <si>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</si>
  <si>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</si>
  <si>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</si>
  <si>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</si>
  <si>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</si>
  <si>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</si>
  <si>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</si>
  <si>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</si>
  <si>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</si>
  <si>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</si>
  <si>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</si>
  <si>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</si>
  <si>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</si>
  <si>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</si>
  <si>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</si>
  <si>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</si>
  <si>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</si>
  <si>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</si>
  <si>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</si>
  <si>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</si>
  <si>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</si>
  <si>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</si>
  <si>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</si>
  <si>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</si>
  <si>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</si>
  <si>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</si>
  <si>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</si>
  <si>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</si>
  <si>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</si>
  <si>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</si>
  <si>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</si>
  <si>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</si>
  <si>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</si>
  <si>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</si>
  <si>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</si>
  <si>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</si>
  <si>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</si>
  <si>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</si>
  <si>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</si>
  <si>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</si>
  <si>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</si>
  <si>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</si>
  <si>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</si>
  <si>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</si>
  <si>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</si>
  <si>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</si>
  <si>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</si>
  <si>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</si>
  <si>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</si>
  <si>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</si>
  <si>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</si>
  <si>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</si>
  <si>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</si>
  <si>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</si>
  <si>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</si>
  <si>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</si>
  <si>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</si>
  <si>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</si>
  <si>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</si>
  <si>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</si>
  <si>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</si>
  <si>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</si>
  <si>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</si>
  <si>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</si>
  <si>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</si>
  <si>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</si>
  <si>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</si>
  <si>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</si>
  <si>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</si>
  <si>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</si>
  <si>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</si>
  <si>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</si>
  <si>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</si>
  <si>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</si>
  <si>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</si>
  <si>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</si>
  <si>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</si>
  <si>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</si>
  <si>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</si>
  <si>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</si>
  <si>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</si>
  <si>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</si>
  <si>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</si>
  <si>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</si>
  <si>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</si>
  <si>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</si>
  <si>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</si>
  <si>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</si>
  <si>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</si>
  <si>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</si>
  <si>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</si>
  <si>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</si>
  <si>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</si>
  <si>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</si>
  <si>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</si>
  <si>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</si>
  <si>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</si>
  <si>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</si>
  <si>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</si>
  <si>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</si>
  <si>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</si>
  <si>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</si>
  <si>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</si>
  <si>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</si>
  <si>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</si>
  <si>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</si>
  <si>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</si>
  <si>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</si>
  <si>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</si>
  <si>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</si>
  <si>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</si>
  <si>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</si>
  <si>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</si>
  <si>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</si>
  <si>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</si>
  <si>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</si>
  <si>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</si>
  <si>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</si>
  <si>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</si>
  <si>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</si>
  <si>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</si>
  <si>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</si>
  <si>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</si>
  <si>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</si>
  <si>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</si>
  <si>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</si>
  <si>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</si>
  <si>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</si>
  <si>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</si>
  <si>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</si>
  <si>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</si>
  <si>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</si>
  <si>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</si>
  <si>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</si>
  <si>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</si>
  <si>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</si>
  <si>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</si>
  <si>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</si>
  <si>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</si>
  <si>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</si>
  <si>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</si>
  <si>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</si>
  <si>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</si>
  <si>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</si>
  <si>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</si>
  <si>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</si>
  <si>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</si>
  <si>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</si>
  <si>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</si>
  <si>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</si>
  <si>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</si>
  <si>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</si>
  <si>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</si>
  <si>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</si>
  <si>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</si>
  <si>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</si>
  <si>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</si>
  <si>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</si>
  <si>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</si>
  <si>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</si>
  <si>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</si>
  <si>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</si>
  <si>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</si>
  <si>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</si>
  <si>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</si>
  <si>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</si>
  <si>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</si>
  <si>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</si>
  <si>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</si>
  <si>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</si>
  <si>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</si>
  <si>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</si>
  <si>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</si>
  <si>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</si>
  <si>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</si>
  <si>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</si>
  <si>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</si>
  <si>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</si>
  <si>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</si>
  <si>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</si>
  <si>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</si>
  <si>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</si>
  <si>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</si>
  <si>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</si>
  <si>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</si>
  <si>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</si>
  <si>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</si>
  <si>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</si>
  <si>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</si>
  <si>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</si>
  <si>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</si>
  <si>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</si>
  <si>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</si>
  <si>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</si>
  <si>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</si>
  <si>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</si>
  <si>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</si>
  <si>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</si>
  <si>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</si>
  <si>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</si>
  <si>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</si>
  <si>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</si>
  <si>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</si>
  <si>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</si>
  <si>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</si>
  <si>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</si>
  <si>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</si>
  <si>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</si>
  <si>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</si>
  <si>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</si>
  <si>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</si>
  <si>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</si>
  <si>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</si>
  <si>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</si>
  <si>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</si>
  <si>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</si>
  <si>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</si>
  <si>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</si>
  <si>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</si>
  <si>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</si>
  <si>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</si>
  <si>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</si>
  <si>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</si>
  <si>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</si>
  <si>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</si>
  <si>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</si>
  <si>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</si>
  <si>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</si>
  <si>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</si>
  <si>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</si>
  <si>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</si>
  <si>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</si>
  <si>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</si>
  <si>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</si>
  <si>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</si>
  <si>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</si>
  <si>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</si>
  <si>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</si>
  <si>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</si>
  <si>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</si>
  <si>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</si>
  <si>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</si>
  <si>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</si>
  <si>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</si>
  <si>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</si>
  <si>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</si>
  <si>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</si>
  <si>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</si>
  <si>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</si>
  <si>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</si>
  <si>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</si>
  <si>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</si>
  <si>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</si>
  <si>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</si>
  <si>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</si>
  <si>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</si>
  <si>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</si>
  <si>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</si>
  <si>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</si>
  <si>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</si>
  <si>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</si>
  <si>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</si>
  <si>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</si>
  <si>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</si>
  <si>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</si>
  <si>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</si>
  <si>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</si>
  <si>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</si>
  <si>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</si>
  <si>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</si>
  <si>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</si>
  <si>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</si>
  <si>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</si>
  <si>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</si>
  <si>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</si>
  <si>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</si>
  <si>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</si>
  <si>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</si>
  <si>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</si>
  <si>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</si>
  <si>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</si>
  <si>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</si>
  <si>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</si>
  <si>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</si>
  <si>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</si>
  <si>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</si>
  <si>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</si>
  <si>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</si>
  <si>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</si>
  <si>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</si>
  <si>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</si>
  <si>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</si>
  <si>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</si>
  <si>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</si>
  <si>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</si>
  <si>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</si>
  <si>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</si>
  <si>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</si>
  <si>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</si>
  <si>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</si>
  <si>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</si>
  <si>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</si>
  <si>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</si>
  <si>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</si>
  <si>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</si>
  <si>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</si>
  <si>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</si>
  <si>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</si>
  <si>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</si>
  <si>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</si>
  <si>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</si>
  <si>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</si>
  <si>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</si>
  <si>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</si>
  <si>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</si>
  <si>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</si>
  <si>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</si>
  <si>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</si>
  <si>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</si>
  <si>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</si>
  <si>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</si>
  <si>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</si>
  <si>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</si>
  <si>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</si>
  <si>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</si>
  <si>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</si>
  <si>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</si>
  <si>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</si>
  <si>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</si>
  <si>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</si>
  <si>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</si>
  <si>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</si>
  <si>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</si>
  <si>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</si>
  <si>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</si>
  <si>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</si>
  <si>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</si>
  <si>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</si>
  <si>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</si>
  <si>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</si>
  <si>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</si>
  <si>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</si>
  <si>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</si>
  <si>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</si>
  <si>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</si>
  <si>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</si>
  <si>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</si>
  <si>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</si>
  <si>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</si>
  <si>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</si>
  <si>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</si>
  <si>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</si>
  <si>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</si>
  <si>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</si>
  <si>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</si>
  <si>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</si>
  <si>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</si>
  <si>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</si>
  <si>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</si>
  <si>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</si>
  <si>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</si>
  <si>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</si>
  <si>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</si>
  <si>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</si>
  <si>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</si>
  <si>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</si>
  <si>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</si>
  <si>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</si>
  <si>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</si>
  <si>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</si>
  <si>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</si>
  <si>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</si>
  <si>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</si>
  <si>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</si>
  <si>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</si>
  <si>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</si>
  <si>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</si>
  <si>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</si>
  <si>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</si>
  <si>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</si>
  <si>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</si>
  <si>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</si>
  <si>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</si>
  <si>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</si>
  <si>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</si>
  <si>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</si>
  <si>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</si>
  <si>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</si>
  <si>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</si>
  <si>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</si>
  <si>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</si>
  <si>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</si>
  <si>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</si>
  <si>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</si>
  <si>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</si>
  <si>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</si>
  <si>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</si>
  <si>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</si>
  <si>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</si>
  <si>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</si>
  <si>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</si>
  <si>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</si>
  <si>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</si>
  <si>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</si>
  <si>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</si>
  <si>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</si>
  <si>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</si>
  <si>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</si>
  <si>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</si>
  <si>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</si>
  <si>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</si>
  <si>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</si>
  <si>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</si>
  <si>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</si>
  <si>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</si>
  <si>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</si>
  <si>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</si>
  <si>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</si>
  <si>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</si>
  <si>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</si>
  <si>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</si>
  <si>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</si>
  <si>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</si>
  <si>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</si>
  <si>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</si>
  <si>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</si>
  <si>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</si>
  <si>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</si>
  <si>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</si>
  <si>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</si>
  <si>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</si>
  <si>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</si>
  <si>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</si>
  <si>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</si>
  <si>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</si>
  <si>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</si>
  <si>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</si>
  <si>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</si>
  <si>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</si>
  <si>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</si>
  <si>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</si>
  <si>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</si>
  <si>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</si>
  <si>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</si>
  <si>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</si>
  <si>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</si>
  <si>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</si>
  <si>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</si>
  <si>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</si>
  <si>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</si>
  <si>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</si>
  <si>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</si>
  <si>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</si>
  <si>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</si>
  <si>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</si>
  <si>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</si>
  <si>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</si>
  <si>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</si>
  <si>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</si>
  <si>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</si>
  <si>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</si>
  <si>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</si>
  <si>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</si>
  <si>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</si>
  <si>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</si>
  <si>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</si>
  <si>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</si>
  <si>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</si>
  <si>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</si>
  <si>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</si>
  <si>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</si>
  <si>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</si>
  <si>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</si>
  <si>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</si>
  <si>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</si>
  <si>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</si>
  <si>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</si>
  <si>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</si>
  <si>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</si>
  <si>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</si>
  <si>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</si>
  <si>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</si>
  <si>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</si>
  <si>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</si>
  <si>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</si>
  <si>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</si>
  <si>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</si>
  <si>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</si>
  <si>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</si>
  <si>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</si>
  <si>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</si>
  <si>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</si>
  <si>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</si>
  <si>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</si>
  <si>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</si>
  <si>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</si>
  <si>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</si>
  <si>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</si>
  <si>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</si>
  <si>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</si>
  <si>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</si>
  <si>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</si>
  <si>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</si>
  <si>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</si>
  <si>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</si>
  <si>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</si>
  <si>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</si>
  <si>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</si>
  <si>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</si>
  <si>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</si>
  <si>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</si>
  <si>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</si>
  <si>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</si>
  <si>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</si>
  <si>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</si>
  <si>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</si>
  <si>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</si>
  <si>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</si>
  <si>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</si>
  <si>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</si>
  <si>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</si>
  <si>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</si>
  <si>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</si>
  <si>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</si>
  <si>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</si>
  <si>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</si>
  <si>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</si>
  <si>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</si>
  <si>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</si>
  <si>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</si>
  <si>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</si>
  <si>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</si>
  <si>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</si>
  <si>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</si>
  <si>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</si>
  <si>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</si>
  <si>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</si>
  <si>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</si>
  <si>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</si>
  <si>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</si>
  <si>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</si>
  <si>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</si>
  <si>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</si>
  <si>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</si>
  <si>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</si>
  <si>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</si>
  <si>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</si>
  <si>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</si>
  <si>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</si>
  <si>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</si>
  <si>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</si>
  <si>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</si>
  <si>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</si>
  <si>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</si>
  <si>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</si>
  <si>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</si>
  <si>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</si>
  <si>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</si>
  <si>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</si>
  <si>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</si>
  <si>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</si>
  <si>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</si>
  <si>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</si>
  <si>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</si>
  <si>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</si>
  <si>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</si>
  <si>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</si>
  <si>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</si>
  <si>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</si>
  <si>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</si>
  <si>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</si>
  <si>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</si>
  <si>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</si>
  <si>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</si>
  <si>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</si>
  <si>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</si>
  <si>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</si>
  <si>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</si>
  <si>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</si>
  <si>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</si>
  <si>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</si>
  <si>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</si>
  <si>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</si>
  <si>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</si>
  <si>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</si>
  <si>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</si>
  <si>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</si>
  <si>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</si>
  <si>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</si>
  <si>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</si>
  <si>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</si>
  <si>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</si>
  <si>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</si>
  <si>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</si>
  <si>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</si>
  <si>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</si>
  <si>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</si>
  <si>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</si>
  <si>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</si>
  <si>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</si>
  <si>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</si>
  <si>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</si>
  <si>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</si>
  <si>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</si>
  <si>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</si>
  <si>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</si>
  <si>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</si>
  <si>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</si>
  <si>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</si>
  <si>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</si>
  <si>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</si>
  <si>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</si>
  <si>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</si>
  <si>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</si>
  <si>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</si>
  <si>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</si>
  <si>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</si>
  <si>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</si>
  <si>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</si>
  <si>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</si>
  <si>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</si>
  <si>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</si>
  <si>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</si>
  <si>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</si>
  <si>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</si>
  <si>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</si>
  <si>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</si>
  <si>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</si>
  <si>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</si>
  <si>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</si>
  <si>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</si>
  <si>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</si>
  <si>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</si>
  <si>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</si>
  <si>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</si>
  <si>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</si>
  <si>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</si>
  <si>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</si>
  <si>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</si>
  <si>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</si>
  <si>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</si>
  <si>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</si>
  <si>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</si>
  <si>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</si>
  <si>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</si>
  <si>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</si>
  <si>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</si>
  <si>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</si>
  <si>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</si>
  <si>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</si>
  <si>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</si>
  <si>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</si>
  <si>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</si>
  <si>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</si>
  <si>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</si>
  <si>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</si>
  <si>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</si>
  <si>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</si>
  <si>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</si>
  <si>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</si>
  <si>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</si>
  <si>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</si>
  <si>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</si>
  <si>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</si>
  <si>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</si>
  <si>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</si>
  <si>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</si>
  <si>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</si>
  <si>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</si>
  <si>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</si>
  <si>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</si>
  <si>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</si>
  <si>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</si>
  <si>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</si>
  <si>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</si>
  <si>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</si>
  <si>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</si>
  <si>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</si>
  <si>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</si>
  <si>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</si>
  <si>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</si>
  <si>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</si>
  <si>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</si>
  <si>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</si>
  <si>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</si>
  <si>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</si>
  <si>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</si>
  <si>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</si>
  <si>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</si>
  <si>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</si>
  <si>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</si>
  <si>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</si>
  <si>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</si>
  <si>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</si>
  <si>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</si>
  <si>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</si>
  <si>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</si>
  <si>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</si>
  <si>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</si>
  <si>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</si>
  <si>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</si>
  <si>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</si>
  <si>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</si>
  <si>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</si>
  <si>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</si>
  <si>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</si>
  <si>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</si>
  <si>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</si>
  <si>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</si>
  <si>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</si>
  <si>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</si>
  <si>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</si>
  <si>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</si>
  <si>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</si>
  <si>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</si>
  <si>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</si>
  <si>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</si>
  <si>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</si>
  <si>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</si>
  <si>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</si>
  <si>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</si>
  <si>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</si>
  <si>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</si>
  <si>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</si>
  <si>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</si>
  <si>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</si>
  <si>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</si>
  <si>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</si>
  <si>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</si>
  <si>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</si>
  <si>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</si>
  <si>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</si>
  <si>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</si>
  <si>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</si>
  <si>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</si>
  <si>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</si>
  <si>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</si>
  <si>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</si>
  <si>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</si>
  <si>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</si>
  <si>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</si>
  <si>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</si>
  <si>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</si>
  <si>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</si>
  <si>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</si>
  <si>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</si>
  <si>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</si>
  <si>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</si>
  <si>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</si>
  <si>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</si>
  <si>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</si>
  <si>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</si>
  <si>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</si>
  <si>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</si>
  <si>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</si>
  <si>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</si>
  <si>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</si>
  <si>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</si>
  <si>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</si>
  <si>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</si>
  <si>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</si>
  <si>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</si>
  <si>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</si>
  <si>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</si>
  <si>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</si>
  <si>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</si>
  <si>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</si>
  <si>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</si>
  <si>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</si>
  <si>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</si>
  <si>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</si>
  <si>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</si>
  <si>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</si>
  <si>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</si>
  <si>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</si>
  <si>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</si>
  <si>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</si>
  <si>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</si>
  <si>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</si>
  <si>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</si>
  <si>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</si>
  <si>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</si>
  <si>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</si>
  <si>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</si>
  <si>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</si>
  <si>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</si>
  <si>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</si>
  <si>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</si>
  <si>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</si>
  <si>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</si>
  <si>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</si>
  <si>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</si>
  <si>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</si>
  <si>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</si>
  <si>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</si>
  <si>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</si>
  <si>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</si>
  <si>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</si>
  <si>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</si>
  <si>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</si>
  <si>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</si>
  <si>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</si>
  <si>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</si>
  <si>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</si>
  <si>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</si>
  <si>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</si>
  <si>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</si>
  <si>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</si>
  <si>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</si>
  <si>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</si>
  <si>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</si>
  <si>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</si>
  <si>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</si>
  <si>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</si>
  <si>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</si>
  <si>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</si>
  <si>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</si>
  <si>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</si>
  <si>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</si>
  <si>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</si>
  <si>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</si>
  <si>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</si>
  <si>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</si>
  <si>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</si>
  <si>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</si>
  <si>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</si>
  <si>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</si>
  <si>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</si>
  <si>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</si>
  <si>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</si>
  <si>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</si>
  <si>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</si>
  <si>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</si>
  <si>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</si>
  <si>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</si>
  <si>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</si>
  <si>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</si>
  <si>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</si>
  <si>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</si>
  <si>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</si>
  <si>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</si>
  <si>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</si>
  <si>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</si>
  <si>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</si>
  <si>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</si>
  <si>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</si>
  <si>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</si>
  <si>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</si>
  <si>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</si>
  <si>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</si>
  <si>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</si>
  <si>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</si>
  <si>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</si>
  <si>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</si>
  <si>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</si>
  <si>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</si>
  <si>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</si>
  <si>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</si>
  <si>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</si>
  <si>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</si>
  <si>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</si>
  <si>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</si>
  <si>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</si>
  <si>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</si>
  <si>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</si>
  <si>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</si>
  <si>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</si>
  <si>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</si>
  <si>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</si>
  <si>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</si>
  <si>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</si>
  <si>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</si>
  <si>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</si>
  <si>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</si>
  <si>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</si>
  <si>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</si>
  <si>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</si>
  <si>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</si>
  <si>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</si>
  <si>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</si>
  <si>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</si>
  <si>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</si>
  <si>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</si>
  <si>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</si>
  <si>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</si>
  <si>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</si>
  <si>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</si>
  <si>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</si>
  <si>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</si>
  <si>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</si>
  <si>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</si>
  <si>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</si>
  <si>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</si>
  <si>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</si>
  <si>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</si>
  <si>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</si>
  <si>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</si>
  <si>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</si>
  <si>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</si>
  <si>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</si>
  <si>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</si>
  <si>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</si>
  <si>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</si>
  <si>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</si>
  <si>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</si>
  <si>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</si>
  <si>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</si>
  <si>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</si>
  <si>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</si>
  <si>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</si>
  <si>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</si>
  <si>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</si>
  <si>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</si>
  <si>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</si>
  <si>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</si>
  <si>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</si>
  <si>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</si>
  <si>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</si>
  <si>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</si>
  <si>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</si>
  <si>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</si>
  <si>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</si>
  <si>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</si>
  <si>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</si>
  <si>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</si>
  <si>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</si>
  <si>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</si>
  <si>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</si>
  <si>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</si>
  <si>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</si>
  <si>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</si>
  <si>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</si>
  <si>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</si>
  <si>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</si>
  <si>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</si>
  <si>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</si>
  <si>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</si>
  <si>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</si>
  <si>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</si>
  <si>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</si>
  <si>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</si>
  <si>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</si>
  <si>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</si>
  <si>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</si>
  <si>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</si>
  <si>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</si>
  <si>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</si>
  <si>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</si>
  <si>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</si>
  <si>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</si>
  <si>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</si>
  <si>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</si>
  <si>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</si>
  <si>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</si>
  <si>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</si>
  <si>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</si>
  <si>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</si>
  <si>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</si>
  <si>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</si>
  <si>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</si>
  <si>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</si>
  <si>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</si>
  <si>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</si>
  <si>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</si>
  <si>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</si>
  <si>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</si>
  <si>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</si>
  <si>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</si>
  <si>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</si>
  <si>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</si>
  <si>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</si>
  <si>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</si>
  <si>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</si>
  <si>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</si>
  <si>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</si>
  <si>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</si>
  <si>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</si>
  <si>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</si>
  <si>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</si>
  <si>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</si>
  <si>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</si>
  <si>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</si>
  <si>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</si>
  <si>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</si>
  <si>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</si>
  <si>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</si>
  <si>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</si>
  <si>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</si>
  <si>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</si>
  <si>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</si>
  <si>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</si>
  <si>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</si>
  <si>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</si>
  <si>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</si>
  <si>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</si>
  <si>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</si>
  <si>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</si>
  <si>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</si>
  <si>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</si>
  <si>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</si>
  <si>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</si>
  <si>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</si>
  <si>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</si>
  <si>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</si>
  <si>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</si>
  <si>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</si>
  <si>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</si>
  <si>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</si>
  <si>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</si>
  <si>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</si>
  <si>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</si>
  <si>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</si>
  <si>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</si>
  <si>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</si>
  <si>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</si>
  <si>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</si>
  <si>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</si>
  <si>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</si>
  <si>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</si>
  <si>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</si>
  <si>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</si>
  <si>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</si>
  <si>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</si>
  <si>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</si>
  <si>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</si>
  <si>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</si>
  <si>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</si>
  <si>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</si>
  <si>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</si>
  <si>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</si>
  <si>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</si>
  <si>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</si>
  <si>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</si>
  <si>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</si>
  <si>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</si>
  <si>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</si>
  <si>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</si>
  <si>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</si>
  <si>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</si>
  <si>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</si>
  <si>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</si>
  <si>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</si>
  <si>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</si>
  <si>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</si>
  <si>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</si>
  <si>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</si>
  <si>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</si>
  <si>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</si>
  <si>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</si>
  <si>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</si>
  <si>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</si>
  <si>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</si>
  <si>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</si>
  <si>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</si>
  <si>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</si>
  <si>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</si>
  <si>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</si>
  <si>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</si>
  <si>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</si>
  <si>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</si>
  <si>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</si>
  <si>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</si>
  <si>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</si>
  <si>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</si>
  <si>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</si>
  <si>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</si>
  <si>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</si>
  <si>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</si>
  <si>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</si>
  <si>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</si>
  <si>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</si>
  <si>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</si>
  <si>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</si>
  <si>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</si>
  <si>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</si>
  <si>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</si>
  <si>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</si>
  <si>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</si>
  <si>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</si>
  <si>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</si>
  <si>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</si>
  <si>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</si>
  <si>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</si>
  <si>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</si>
  <si>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</si>
  <si>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</si>
  <si>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</si>
  <si>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</si>
  <si>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</si>
  <si>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</si>
  <si>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</si>
  <si>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</si>
  <si>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</si>
  <si>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</si>
  <si>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</si>
  <si>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</si>
  <si>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</si>
  <si>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</si>
  <si>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</si>
  <si>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</si>
  <si>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</si>
  <si>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</si>
  <si>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</si>
  <si>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</si>
  <si>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</si>
  <si>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</si>
  <si>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</si>
  <si>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</si>
  <si>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</si>
  <si>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</si>
  <si>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</si>
  <si>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</si>
  <si>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</si>
  <si>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</si>
  <si>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</si>
  <si>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</si>
  <si>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</si>
  <si>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</si>
  <si>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</si>
  <si>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</si>
  <si>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</si>
  <si>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</si>
  <si>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</si>
  <si>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</si>
  <si>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</si>
  <si>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</si>
  <si>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</si>
  <si>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</si>
  <si>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</si>
  <si>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</si>
  <si>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</si>
  <si>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</si>
  <si>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</si>
  <si>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</si>
  <si>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</si>
  <si>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</si>
  <si>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</si>
  <si>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</si>
  <si>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</si>
  <si>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</si>
  <si>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</si>
  <si>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</si>
  <si>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</si>
  <si>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</si>
  <si>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</si>
  <si>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</si>
  <si>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</si>
  <si>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</si>
  <si>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</si>
  <si>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</si>
  <si>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</si>
  <si>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</si>
  <si>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</si>
  <si>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</si>
  <si>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</si>
  <si>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</si>
  <si>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</si>
  <si>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</si>
  <si>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</si>
  <si>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</si>
  <si>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</si>
  <si>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</si>
  <si>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</si>
  <si>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</si>
  <si>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</si>
  <si>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</si>
  <si>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</si>
  <si>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</si>
  <si>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</si>
  <si>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</si>
  <si>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</si>
  <si>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</si>
  <si>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</si>
  <si>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</si>
  <si>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</si>
  <si>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</si>
  <si>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</si>
  <si>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</si>
  <si>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</si>
  <si>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</si>
  <si>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</si>
  <si>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</si>
  <si>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</si>
  <si>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</si>
  <si>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</si>
  <si>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</si>
  <si>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</si>
  <si>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</si>
  <si>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</si>
  <si>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</si>
  <si>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</si>
  <si>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</si>
  <si>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</si>
  <si>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</si>
  <si>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</si>
  <si>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</si>
  <si>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</si>
  <si>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</si>
  <si>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</si>
  <si>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</si>
  <si>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</si>
  <si>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</si>
  <si>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</si>
  <si>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</si>
  <si>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</si>
  <si>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</si>
  <si>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</si>
  <si>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</si>
  <si>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</si>
  <si>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</si>
  <si>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</si>
  <si>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</si>
  <si>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</si>
  <si>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</si>
  <si>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</si>
  <si>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</si>
  <si>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</si>
  <si>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</si>
  <si>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</si>
  <si>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</si>
  <si>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</si>
  <si>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</si>
  <si>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</si>
  <si>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</si>
  <si>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</si>
  <si>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</si>
  <si>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</si>
  <si>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</si>
  <si>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</si>
  <si>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</si>
  <si>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</si>
  <si>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</si>
  <si>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</si>
  <si>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</si>
  <si>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</si>
  <si>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</si>
  <si>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</si>
  <si>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</si>
  <si>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</si>
  <si>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</si>
  <si>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</si>
  <si>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</si>
  <si>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</si>
  <si>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</si>
  <si>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</si>
  <si>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</si>
  <si>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</si>
  <si>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</si>
  <si>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</si>
  <si>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</si>
  <si>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</si>
  <si>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</si>
  <si>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</si>
  <si>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</si>
  <si>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</si>
  <si>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</si>
  <si>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</si>
  <si>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</si>
  <si>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</si>
  <si>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</si>
  <si>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</si>
  <si>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</si>
  <si>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</si>
  <si>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</si>
  <si>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</si>
  <si>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</si>
  <si>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</si>
  <si>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</si>
  <si>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</si>
  <si>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</si>
  <si>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</si>
  <si>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</si>
  <si>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</si>
  <si>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</si>
  <si>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</si>
  <si>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</si>
  <si>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</si>
  <si>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</si>
  <si>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</si>
  <si>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</si>
  <si>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</si>
  <si>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</si>
  <si>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</si>
  <si>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</si>
  <si>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</si>
  <si>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</si>
  <si>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</si>
  <si>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</si>
  <si>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</si>
  <si>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</si>
  <si>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</si>
  <si>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</si>
  <si>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</si>
  <si>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</si>
  <si>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</si>
  <si>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</si>
  <si>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</si>
  <si>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</si>
  <si>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</si>
  <si>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</si>
  <si>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</si>
  <si>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</si>
  <si>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</si>
  <si>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</si>
  <si>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</si>
  <si>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</si>
  <si>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</si>
  <si>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</si>
  <si>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</si>
  <si>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</si>
  <si>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</si>
  <si>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</si>
  <si>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</si>
  <si>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</si>
  <si>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</si>
  <si>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</si>
  <si>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</si>
  <si>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</si>
  <si>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</si>
  <si>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</si>
  <si>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</si>
  <si>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</si>
  <si>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</si>
  <si>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</si>
  <si>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</si>
  <si>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</si>
  <si>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</si>
  <si>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</si>
  <si>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</si>
  <si>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</si>
  <si>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</si>
  <si>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</si>
  <si>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</si>
  <si>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</si>
  <si>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</si>
  <si>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</si>
  <si>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</si>
  <si>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</si>
  <si>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</si>
  <si>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</si>
  <si>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</si>
  <si>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</si>
  <si>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</si>
  <si>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</si>
  <si>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</si>
  <si>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</si>
  <si>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</si>
  <si>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</si>
  <si>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</si>
  <si>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</si>
  <si>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</si>
  <si>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</si>
  <si>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</si>
  <si>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</si>
  <si>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</si>
  <si>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</si>
  <si>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</si>
  <si>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</si>
  <si>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</si>
  <si>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</si>
  <si>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</si>
  <si>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</si>
  <si>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</si>
  <si>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</si>
  <si>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</si>
  <si>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</si>
  <si>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</si>
  <si>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</si>
  <si>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</si>
  <si>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</si>
  <si>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</si>
  <si>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</si>
  <si>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</si>
  <si>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</si>
  <si>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</si>
  <si>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</si>
  <si>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</si>
  <si>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</si>
  <si>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</si>
  <si>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</si>
  <si>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</si>
  <si>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</si>
  <si>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</si>
  <si>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</si>
  <si>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</si>
  <si>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</si>
  <si>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</si>
  <si>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</si>
  <si>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</si>
  <si>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</si>
  <si>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</si>
  <si>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</si>
  <si>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</si>
  <si>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</si>
  <si>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</si>
  <si>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</si>
  <si>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</si>
  <si>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</si>
  <si>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</si>
  <si>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</si>
  <si>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</si>
  <si>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</si>
  <si>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</si>
  <si>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</si>
  <si>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</si>
  <si>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</si>
  <si>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</si>
  <si>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</si>
  <si>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</si>
  <si>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</si>
  <si>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</si>
  <si>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</si>
  <si>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</si>
  <si>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</si>
  <si>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</si>
  <si>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</si>
  <si>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</si>
  <si>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</si>
  <si>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</si>
  <si>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</si>
  <si>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</si>
  <si>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</si>
  <si>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</si>
  <si>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</si>
  <si>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</si>
  <si>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</si>
  <si>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</si>
  <si>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</si>
  <si>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</si>
  <si>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</si>
  <si>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</si>
  <si>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</si>
  <si>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</si>
  <si>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</si>
  <si>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</si>
  <si>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</si>
  <si>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</si>
  <si>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</si>
  <si>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</si>
  <si>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</si>
  <si>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</si>
  <si>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</si>
  <si>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</si>
  <si>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</si>
  <si>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</si>
  <si>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</si>
  <si>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</si>
  <si>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</si>
  <si>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</si>
  <si>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</si>
  <si>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</si>
  <si>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</si>
  <si>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</si>
  <si>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</si>
  <si>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</si>
  <si>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</si>
  <si>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</si>
  <si>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</si>
  <si>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</si>
  <si>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</si>
  <si>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</si>
  <si>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</si>
  <si>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</si>
  <si>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</si>
  <si>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</si>
  <si>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</si>
  <si>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</si>
  <si>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</si>
  <si>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</si>
  <si>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</si>
  <si>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</si>
  <si>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</si>
  <si>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</si>
  <si>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</si>
  <si>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</si>
  <si>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</si>
  <si>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</si>
  <si>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</si>
  <si>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</si>
  <si>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</si>
  <si>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</si>
  <si>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</si>
  <si>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</si>
  <si>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</si>
  <si>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</si>
  <si>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</si>
  <si>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</si>
  <si>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</si>
  <si>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</si>
  <si>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</si>
  <si>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</si>
  <si>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</si>
  <si>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</si>
  <si>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</si>
  <si>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</si>
  <si>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</si>
  <si>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</si>
  <si>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</si>
  <si>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</si>
  <si>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</si>
  <si>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</si>
  <si>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</si>
  <si>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</si>
  <si>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</si>
  <si>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</si>
  <si>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</si>
  <si>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</si>
  <si>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</si>
  <si>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</si>
  <si>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</si>
  <si>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</si>
  <si>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</si>
  <si>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</si>
  <si>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</si>
  <si>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</si>
  <si>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</si>
  <si>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</si>
  <si>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</si>
  <si>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</si>
  <si>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</si>
  <si>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</si>
  <si>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</si>
  <si>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</si>
  <si>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</si>
  <si>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</si>
  <si>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</si>
  <si>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</si>
  <si>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</si>
  <si>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</si>
  <si>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</si>
  <si>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</si>
  <si>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</si>
  <si>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</si>
  <si>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</si>
  <si>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</si>
  <si>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</si>
  <si>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</si>
  <si>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</si>
  <si>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</si>
  <si>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</si>
  <si>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</si>
  <si>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</si>
  <si>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</si>
  <si>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</si>
  <si>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</si>
  <si>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</si>
  <si>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</si>
  <si>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</si>
  <si>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</si>
  <si>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</si>
  <si>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</si>
  <si>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</si>
  <si>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</si>
  <si>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</si>
  <si>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</si>
  <si>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</si>
  <si>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</si>
  <si>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</si>
  <si>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</si>
  <si>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</si>
  <si>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</si>
  <si>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</si>
  <si>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</si>
  <si>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</si>
  <si>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</si>
  <si>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</si>
  <si>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</si>
  <si>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</si>
  <si>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</si>
  <si>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</si>
  <si>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</si>
  <si>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</si>
  <si>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</si>
  <si>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</si>
  <si>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</si>
  <si>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</si>
  <si>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</si>
  <si>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</si>
  <si>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</si>
  <si>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</si>
  <si>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</si>
  <si>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</si>
  <si>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</si>
  <si>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</si>
  <si>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</si>
  <si>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</si>
  <si>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</si>
  <si>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</si>
  <si>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</si>
  <si>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</si>
  <si>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</si>
  <si>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</si>
  <si>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</si>
  <si>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</si>
  <si>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</si>
  <si>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</si>
  <si>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</si>
  <si>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</si>
  <si>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</si>
  <si>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</si>
  <si>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</si>
  <si>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</si>
  <si>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</si>
  <si>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</si>
  <si>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</si>
  <si>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</si>
  <si>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</si>
  <si>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</si>
  <si>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</si>
  <si>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</si>
  <si>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</si>
  <si>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</si>
  <si>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</si>
  <si>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</si>
  <si>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</si>
  <si>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</si>
  <si>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</si>
  <si>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</si>
  <si>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</si>
  <si>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</si>
  <si>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</si>
  <si>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</si>
  <si>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</si>
  <si>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</si>
  <si>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</si>
  <si>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</si>
  <si>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</si>
  <si>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</si>
  <si>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</si>
  <si>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</si>
  <si>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</si>
  <si>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</si>
  <si>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</si>
  <si>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</si>
  <si>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</si>
  <si>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</si>
  <si>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</si>
  <si>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</si>
  <si>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</si>
  <si>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</si>
  <si>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</si>
  <si>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</si>
  <si>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</si>
  <si>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</si>
  <si>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</si>
  <si>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</si>
  <si>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</si>
  <si>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</si>
  <si>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</si>
  <si>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</si>
  <si>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</si>
  <si>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</si>
  <si>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</si>
  <si>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</si>
  <si>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</si>
  <si>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</si>
  <si>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</si>
  <si>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</si>
  <si>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</si>
  <si>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</si>
  <si>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</si>
  <si>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</si>
  <si>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</si>
  <si>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</si>
  <si>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</si>
  <si>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</si>
  <si>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</si>
  <si>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</si>
  <si>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</si>
  <si>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</si>
  <si>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</si>
  <si>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</si>
  <si>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</si>
  <si>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</si>
  <si>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</si>
  <si>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</si>
  <si>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</si>
  <si>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</si>
  <si>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</si>
  <si>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</si>
  <si>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</si>
  <si>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</si>
  <si>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</si>
  <si>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</si>
  <si>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</si>
  <si>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</si>
  <si>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</si>
  <si>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</si>
  <si>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</si>
  <si>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</si>
  <si>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</si>
  <si>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</si>
  <si>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</si>
  <si>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</si>
  <si>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</si>
  <si>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</si>
  <si>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</si>
  <si>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</si>
  <si>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</si>
  <si>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</si>
  <si>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</si>
  <si>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</si>
  <si>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</si>
  <si>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</si>
  <si>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</si>
  <si>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</si>
  <si>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</si>
  <si>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</si>
  <si>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</si>
  <si>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</si>
  <si>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</si>
  <si>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</si>
  <si>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</si>
  <si>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</si>
  <si>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</si>
  <si>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</si>
  <si>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</si>
  <si>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</si>
  <si>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</si>
  <si>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</si>
  <si>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</si>
  <si>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</si>
  <si>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</si>
  <si>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</si>
  <si>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</si>
  <si>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</si>
  <si>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</si>
  <si>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</si>
  <si>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</si>
  <si>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</si>
  <si>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</si>
  <si>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</si>
  <si>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</si>
  <si>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</si>
  <si>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</si>
  <si>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</si>
  <si>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</si>
  <si>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</si>
  <si>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</si>
  <si>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</si>
  <si>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</si>
  <si>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</si>
  <si>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</si>
  <si>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</si>
  <si>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</si>
  <si>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</si>
  <si>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</si>
  <si>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</si>
  <si>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</si>
  <si>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</si>
  <si>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</si>
  <si>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</si>
  <si>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</si>
  <si>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</si>
  <si>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</si>
  <si>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</si>
  <si>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</si>
  <si>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</si>
  <si>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</si>
  <si>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</si>
  <si>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</si>
  <si>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</si>
  <si>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</si>
  <si>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</si>
  <si>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</si>
  <si>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</si>
  <si>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</si>
  <si>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</si>
  <si>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</si>
  <si>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</si>
  <si>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</si>
  <si>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</si>
  <si>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</si>
  <si>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</si>
  <si>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</si>
  <si>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</si>
  <si>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</si>
  <si>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</si>
  <si>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</si>
  <si>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</si>
  <si>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</si>
  <si>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</si>
  <si>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</si>
  <si>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</si>
  <si>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</si>
  <si>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</si>
  <si>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</si>
  <si>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</si>
  <si>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</si>
  <si>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</si>
  <si>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</si>
  <si>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</si>
  <si>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</si>
  <si>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</si>
  <si>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</si>
  <si>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</si>
  <si>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</si>
  <si>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</si>
  <si>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</si>
  <si>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</si>
  <si>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</si>
  <si>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</si>
  <si>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</si>
  <si>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</si>
  <si>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</si>
  <si>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</si>
  <si>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</si>
  <si>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</si>
  <si>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</si>
  <si>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</si>
  <si>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</si>
  <si>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</si>
  <si>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</si>
  <si>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</si>
  <si>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</si>
  <si>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</si>
  <si>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</si>
  <si>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</si>
  <si>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</si>
  <si>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</si>
  <si>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</si>
  <si>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</si>
  <si>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</si>
  <si>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</si>
  <si>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</si>
  <si>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</si>
  <si>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</si>
  <si>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</si>
  <si>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</si>
  <si>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</si>
  <si>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</si>
  <si>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</si>
  <si>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</si>
  <si>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</si>
  <si>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</si>
  <si>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</si>
  <si>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</si>
  <si>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</si>
  <si>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</si>
  <si>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</si>
  <si>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</si>
  <si>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</si>
  <si>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</si>
  <si>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</si>
  <si>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</si>
  <si>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</si>
  <si>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</si>
  <si>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</si>
  <si>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</si>
  <si>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</si>
  <si>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</si>
  <si>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</si>
  <si>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</si>
  <si>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</si>
  <si>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</si>
  <si>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</si>
  <si>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</si>
  <si>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</si>
  <si>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</si>
  <si>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</si>
  <si>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</si>
  <si>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</si>
  <si>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</si>
  <si>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</si>
  <si>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</si>
  <si>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</si>
  <si>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</si>
  <si>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</si>
  <si>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</si>
  <si>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</si>
  <si>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</si>
  <si>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</si>
  <si>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</si>
  <si>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</si>
  <si>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</si>
  <si>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</si>
  <si>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</si>
  <si>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</si>
  <si>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</si>
  <si>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</si>
  <si>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</si>
  <si>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</si>
  <si>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</si>
  <si>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</si>
  <si>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</si>
  <si>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</si>
  <si>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</si>
  <si>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</si>
  <si>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</si>
  <si>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</si>
  <si>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</si>
  <si>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</si>
  <si>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</si>
  <si>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</si>
  <si>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</si>
  <si>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</si>
  <si>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</si>
  <si>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</si>
  <si>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</si>
  <si>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</si>
  <si>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</si>
  <si>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</si>
  <si>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</si>
  <si>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</si>
  <si>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</si>
  <si>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</si>
  <si>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</si>
  <si>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</si>
  <si>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</si>
  <si>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</si>
  <si>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</si>
  <si>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</si>
  <si>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</si>
  <si>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</si>
  <si>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</si>
  <si>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</si>
  <si>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</si>
  <si>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</si>
  <si>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</si>
  <si>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</si>
  <si>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</si>
  <si>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</si>
  <si>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</si>
  <si>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</si>
  <si>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</si>
  <si>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</si>
  <si>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</si>
  <si>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</si>
  <si>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</si>
  <si>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</si>
  <si>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</si>
  <si>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</si>
  <si>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</si>
  <si>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</si>
  <si>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</si>
  <si>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</si>
  <si>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</si>
  <si>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</si>
  <si>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</si>
  <si>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</si>
  <si>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</si>
  <si>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</si>
  <si>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</si>
  <si>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</si>
  <si>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</si>
  <si>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</si>
  <si>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</si>
  <si>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</si>
  <si>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</si>
  <si>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</si>
  <si>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</si>
  <si>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</si>
  <si>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</si>
  <si>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</si>
  <si>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</si>
  <si>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</si>
  <si>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</si>
  <si>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</si>
  <si>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</si>
  <si>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</si>
  <si>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</si>
  <si>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</si>
  <si>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</si>
  <si>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</si>
  <si>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</si>
  <si>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</si>
  <si>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</si>
  <si>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</si>
  <si>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</si>
  <si>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</si>
  <si>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</si>
  <si>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</si>
  <si>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</si>
  <si>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</si>
  <si>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</si>
  <si>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</si>
  <si>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</si>
  <si>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</si>
  <si>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</si>
  <si>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</si>
  <si>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</si>
  <si>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</si>
  <si>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</si>
  <si>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</si>
  <si>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</si>
  <si>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</si>
  <si>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</si>
  <si>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</si>
  <si>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</si>
  <si>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</si>
  <si>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</si>
  <si>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</si>
  <si>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</si>
  <si>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</si>
  <si>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</si>
  <si>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</si>
  <si>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</si>
  <si>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</si>
  <si>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</si>
  <si>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</si>
  <si>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</si>
  <si>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</si>
  <si>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</si>
  <si>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</si>
  <si>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</si>
  <si>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</si>
  <si>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</si>
  <si>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</si>
  <si>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</si>
  <si>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</si>
  <si>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</si>
  <si>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</si>
  <si>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</si>
  <si>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</si>
  <si>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</si>
  <si>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</si>
  <si>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</si>
  <si>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</si>
  <si>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</si>
  <si>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</si>
  <si>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</si>
  <si>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</si>
  <si>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</si>
  <si>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</si>
  <si>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</si>
  <si>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</si>
  <si>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</si>
  <si>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</si>
  <si>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</si>
  <si>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</si>
  <si>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</si>
  <si>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</si>
  <si>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</si>
  <si>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</si>
  <si>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</si>
  <si>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</si>
  <si>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</si>
  <si>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</si>
  <si>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</si>
  <si>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</si>
  <si>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</si>
  <si>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</si>
  <si>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</si>
  <si>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</si>
  <si>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</si>
  <si>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</si>
  <si>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</si>
  <si>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</si>
  <si>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</si>
  <si>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</si>
  <si>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</si>
  <si>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</si>
  <si>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</si>
  <si>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</si>
  <si>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</si>
  <si>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</si>
  <si>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</si>
  <si>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</si>
  <si>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</si>
  <si>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</si>
  <si>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</si>
  <si>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</si>
  <si>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</si>
  <si>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</si>
  <si>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</si>
  <si>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</si>
  <si>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</si>
  <si>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</si>
  <si>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</si>
  <si>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</si>
  <si>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</si>
  <si>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</si>
  <si>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</si>
  <si>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</si>
  <si>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</si>
  <si>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</si>
  <si>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</si>
  <si>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</si>
  <si>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</si>
  <si>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</si>
  <si>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</si>
  <si>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</si>
  <si>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</si>
  <si>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</si>
  <si>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</si>
  <si>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</si>
  <si>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</si>
  <si>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</si>
  <si>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</si>
  <si>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</si>
  <si>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</si>
  <si>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</si>
  <si>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</si>
  <si>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</si>
  <si>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</si>
  <si>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</si>
  <si>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</si>
  <si>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</si>
  <si>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</si>
  <si>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</si>
  <si>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</si>
  <si>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</si>
  <si>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</si>
  <si>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</si>
  <si>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</si>
  <si>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</si>
  <si>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</si>
  <si>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</si>
  <si>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</si>
  <si>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</si>
  <si>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</si>
  <si>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</si>
  <si>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</si>
  <si>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</si>
  <si>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</si>
  <si>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</si>
  <si>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</si>
  <si>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</si>
  <si>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</si>
  <si>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</si>
  <si>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</si>
  <si>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</si>
  <si>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</si>
  <si>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</si>
  <si>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</si>
  <si>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</si>
  <si>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</si>
  <si>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</si>
  <si>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</si>
  <si>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</si>
  <si>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</si>
  <si>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</si>
  <si>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</si>
  <si>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</si>
  <si>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</si>
  <si>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</si>
  <si>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</si>
  <si>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</si>
  <si>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</si>
  <si>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</si>
  <si>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</si>
  <si>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</si>
  <si>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</si>
  <si>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</si>
  <si>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</si>
  <si>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</si>
  <si>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</si>
  <si>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</si>
  <si>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</si>
  <si>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</si>
  <si>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</si>
  <si>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</si>
  <si>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</si>
  <si>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</si>
  <si>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</si>
  <si>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</si>
  <si>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</si>
  <si>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</si>
  <si>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</si>
  <si>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</si>
  <si>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</si>
  <si>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</si>
  <si>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</si>
  <si>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</si>
  <si>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</si>
  <si>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</si>
  <si>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</si>
  <si>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</si>
  <si>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</si>
  <si>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</si>
  <si>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</si>
  <si>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</si>
  <si>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</si>
  <si>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</si>
  <si>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</si>
  <si>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</si>
  <si>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</si>
  <si>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</si>
  <si>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</si>
  <si>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</si>
  <si>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</si>
  <si>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</si>
  <si>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</si>
  <si>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</si>
  <si>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</si>
  <si>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</si>
  <si>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</si>
  <si>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</si>
  <si>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</si>
  <si>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</si>
  <si>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</si>
  <si>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</si>
  <si>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</si>
  <si>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</si>
  <si>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</si>
  <si>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</si>
  <si>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</si>
  <si>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</si>
  <si>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</si>
  <si>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</si>
  <si>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</si>
  <si>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</si>
  <si>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</si>
  <si>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</si>
  <si>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</si>
  <si>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</si>
  <si>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</si>
  <si>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</si>
  <si>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</si>
  <si>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</si>
  <si>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</si>
  <si>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</si>
  <si>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</si>
  <si>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</si>
  <si>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</si>
  <si>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</si>
  <si>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</si>
  <si>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</si>
  <si>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</si>
  <si>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</si>
  <si>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</si>
  <si>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</si>
  <si>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</si>
  <si>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</si>
  <si>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</si>
  <si>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</si>
  <si>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</si>
  <si>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</si>
  <si>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</si>
  <si>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</si>
  <si>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</si>
  <si>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</si>
  <si>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</si>
  <si>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</si>
  <si>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</si>
  <si>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</si>
  <si>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</si>
  <si>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</si>
  <si>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</si>
  <si>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</si>
  <si>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</si>
  <si>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</si>
  <si>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</si>
  <si>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</si>
  <si>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</si>
  <si>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</si>
  <si>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</si>
  <si>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</si>
  <si>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</si>
  <si>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</si>
  <si>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</si>
  <si>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</si>
  <si>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</si>
  <si>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</si>
  <si>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</si>
  <si>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</si>
  <si>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</si>
  <si>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</si>
  <si>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</si>
  <si>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</si>
  <si>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</si>
  <si>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</si>
  <si>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</si>
  <si>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</si>
  <si>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</si>
  <si>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</si>
  <si>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</si>
  <si>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</si>
  <si>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</si>
  <si>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</si>
  <si>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</si>
  <si>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</si>
  <si>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</si>
  <si>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</si>
  <si>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</si>
  <si>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</si>
  <si>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</si>
  <si>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</si>
  <si>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</si>
  <si>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</si>
  <si>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</si>
  <si>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</si>
  <si>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</si>
  <si>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</si>
  <si>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</si>
  <si>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</si>
  <si>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</si>
  <si>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</si>
  <si>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</si>
  <si>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</si>
  <si>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</si>
  <si>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</si>
  <si>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</si>
  <si>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</si>
  <si>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</si>
  <si>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</si>
  <si>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</si>
  <si>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</si>
  <si>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</si>
  <si>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</si>
  <si>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</si>
  <si>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</si>
  <si>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</si>
  <si>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</si>
  <si>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</si>
  <si>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</si>
  <si>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</si>
  <si>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</si>
  <si>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</si>
  <si>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</si>
  <si>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</si>
  <si>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</si>
  <si>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</si>
  <si>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</si>
  <si>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</si>
  <si>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</si>
  <si>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</si>
  <si>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</si>
  <si>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</si>
  <si>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</si>
  <si>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</si>
  <si>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</si>
  <si>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</si>
  <si>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</si>
  <si>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</si>
  <si>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</si>
  <si>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</si>
  <si>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</si>
  <si>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</si>
  <si>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</si>
  <si>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</si>
  <si>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</si>
  <si>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</si>
  <si>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</si>
  <si>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</si>
  <si>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</si>
  <si>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</si>
  <si>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</si>
  <si>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</si>
  <si>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</si>
  <si>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</si>
  <si>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</si>
  <si>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</si>
  <si>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</si>
  <si>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</si>
  <si>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</si>
  <si>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</si>
  <si>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</si>
  <si>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</si>
  <si>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</si>
  <si>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</si>
  <si>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</si>
  <si>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</si>
  <si>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</si>
  <si>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</si>
  <si>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</si>
  <si>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</si>
  <si>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</si>
  <si>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</si>
  <si>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</si>
  <si>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</si>
  <si>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</si>
  <si>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</si>
  <si>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</si>
  <si>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</si>
  <si>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</si>
  <si>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</si>
  <si>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</si>
  <si>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</si>
  <si>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</si>
  <si>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</si>
  <si>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</si>
  <si>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</si>
  <si>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</si>
  <si>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</si>
  <si>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</si>
  <si>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</si>
  <si>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</si>
  <si>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</si>
  <si>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</si>
  <si>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</si>
  <si>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</si>
  <si>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</si>
  <si>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</si>
  <si>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</si>
  <si>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</si>
  <si>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</si>
  <si>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</si>
  <si>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</si>
  <si>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</si>
  <si>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</si>
  <si>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</si>
  <si>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</si>
  <si>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</si>
  <si>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</si>
  <si>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</si>
  <si>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</si>
  <si>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</si>
  <si>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</si>
  <si>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</si>
  <si>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</si>
  <si>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</si>
  <si>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</si>
  <si>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</si>
  <si>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</si>
  <si>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</si>
  <si>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</si>
  <si>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</si>
  <si>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</si>
  <si>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</si>
  <si>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</si>
  <si>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</si>
  <si>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</si>
  <si>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</si>
  <si>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</si>
  <si>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</si>
  <si>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</si>
  <si>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</si>
  <si>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</si>
  <si>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</si>
  <si>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</si>
  <si>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</si>
  <si>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</si>
  <si>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</si>
  <si>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</si>
  <si>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</si>
  <si>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</si>
  <si>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</si>
  <si>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</si>
  <si>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</si>
  <si>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</si>
  <si>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</si>
  <si>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</si>
  <si>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</si>
  <si>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</si>
  <si>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</si>
  <si>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</si>
  <si>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</si>
  <si>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</si>
  <si>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</si>
  <si>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</si>
  <si>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</si>
  <si>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</si>
  <si>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</si>
  <si>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</si>
  <si>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</si>
  <si>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</si>
  <si>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</si>
  <si>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</si>
  <si>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</si>
  <si>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</si>
  <si>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</si>
  <si>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</si>
  <si>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</si>
  <si>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</si>
  <si>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</si>
  <si>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</si>
  <si>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</si>
  <si>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</si>
  <si>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</si>
  <si>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</si>
  <si>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</si>
  <si>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</si>
  <si>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</si>
  <si>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</si>
  <si>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</si>
  <si>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</si>
  <si>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</si>
  <si>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</si>
  <si>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</si>
  <si>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</si>
  <si>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</si>
  <si>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</si>
  <si>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</si>
  <si>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</si>
  <si>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</si>
  <si>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</si>
  <si>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</si>
  <si>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</si>
  <si>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</si>
  <si>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</si>
  <si>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</si>
  <si>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</si>
  <si>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</si>
  <si>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</si>
  <si>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</si>
  <si>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</si>
  <si>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</si>
  <si>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</si>
  <si>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</si>
  <si>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</si>
  <si>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</si>
  <si>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</si>
  <si>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</si>
  <si>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</si>
  <si>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</si>
  <si>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</si>
  <si>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</si>
  <si>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</si>
  <si>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</si>
  <si>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</si>
  <si>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</si>
  <si>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</si>
  <si>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</si>
  <si>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</si>
  <si>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</si>
  <si>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</si>
  <si>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</si>
  <si>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</si>
  <si>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</si>
  <si>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</si>
  <si>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</si>
  <si>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</si>
  <si>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</si>
  <si>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</si>
  <si>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</si>
  <si>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</si>
  <si>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</si>
  <si>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</si>
  <si>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</si>
  <si>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</si>
  <si>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</si>
  <si>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</si>
  <si>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</si>
  <si>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</si>
  <si>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</si>
  <si>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</si>
  <si>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</si>
  <si>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</si>
  <si>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</si>
  <si>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</si>
  <si>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</si>
  <si>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</si>
  <si>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</si>
  <si>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</si>
  <si>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</si>
  <si>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</si>
  <si>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</si>
  <si>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</si>
  <si>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</si>
  <si>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</si>
  <si>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</si>
  <si>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</si>
  <si>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</si>
  <si>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</si>
  <si>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</si>
  <si>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</si>
  <si>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</si>
  <si>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</si>
  <si>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</si>
  <si>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</si>
  <si>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</si>
  <si>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</si>
  <si>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</si>
  <si>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</si>
  <si>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</si>
  <si>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</si>
  <si>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</si>
  <si>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</si>
  <si>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</si>
  <si>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</si>
  <si>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</si>
  <si>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</si>
  <si>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</si>
  <si>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</si>
  <si>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</si>
  <si>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</si>
  <si>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</si>
  <si>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</si>
  <si>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</si>
  <si>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</si>
  <si>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</si>
  <si>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</si>
  <si>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</si>
  <si>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</si>
  <si>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</si>
  <si>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</si>
  <si>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</si>
  <si>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</si>
  <si>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</si>
  <si>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</si>
  <si>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</si>
  <si>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</si>
  <si>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</si>
  <si>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</si>
  <si>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</si>
  <si>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</si>
  <si>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</si>
  <si>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</si>
  <si>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</si>
  <si>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</si>
  <si>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</si>
  <si>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</si>
  <si>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</si>
  <si>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</si>
  <si>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</si>
  <si>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</si>
  <si>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</si>
  <si>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</si>
  <si>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</si>
  <si>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</si>
  <si>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</si>
  <si>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</si>
  <si>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</si>
  <si>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</si>
  <si>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</si>
  <si>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</si>
  <si>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</si>
  <si>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</si>
  <si>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</si>
  <si>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</si>
  <si>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</si>
  <si>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</si>
  <si>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</si>
  <si>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</si>
  <si>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</si>
  <si>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</si>
  <si>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</si>
  <si>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</si>
  <si>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</si>
  <si>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</si>
  <si>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</si>
  <si>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</si>
  <si>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</si>
  <si>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</si>
  <si>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</si>
  <si>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</si>
  <si>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</si>
  <si>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</si>
  <si>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</si>
  <si>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</si>
  <si>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</si>
  <si>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</si>
  <si>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</si>
  <si>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</si>
  <si>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</si>
  <si>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</si>
  <si>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</si>
  <si>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</si>
  <si>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</si>
  <si>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</si>
  <si>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</si>
  <si>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</si>
  <si>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</si>
  <si>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</si>
  <si>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</si>
  <si>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</si>
  <si>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</si>
  <si>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</si>
  <si>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</si>
  <si>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</si>
  <si>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</si>
  <si>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</si>
  <si>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</si>
  <si>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</si>
  <si>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</si>
  <si>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</si>
  <si>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</si>
  <si>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</si>
  <si>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</si>
  <si>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</si>
  <si>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</si>
  <si>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</si>
  <si>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</si>
  <si>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</si>
  <si>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</si>
  <si>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</si>
  <si>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</si>
  <si>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</si>
  <si>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</si>
  <si>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</si>
  <si>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</si>
  <si>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</si>
  <si>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</si>
  <si>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</si>
  <si>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</si>
  <si>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</si>
  <si>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</si>
  <si>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</si>
  <si>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</si>
  <si>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</si>
  <si>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</si>
  <si>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</si>
  <si>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</si>
  <si>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</si>
  <si>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</si>
  <si>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</si>
  <si>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</si>
  <si>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</si>
  <si>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</si>
  <si>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</si>
  <si>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</si>
  <si>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</si>
  <si>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</si>
  <si>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</si>
  <si>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</si>
  <si>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</si>
  <si>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</si>
  <si>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</si>
  <si>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</si>
  <si>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</si>
  <si>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</si>
  <si>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</si>
  <si>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</si>
  <si>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</si>
  <si>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</si>
  <si>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</si>
  <si>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</si>
  <si>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</si>
  <si>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</si>
  <si>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</si>
  <si>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</si>
  <si>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</si>
  <si>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</si>
  <si>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</si>
  <si>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</si>
  <si>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</si>
  <si>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</si>
  <si>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</si>
  <si>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</si>
  <si>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</si>
  <si>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</si>
  <si>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</si>
  <si>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</si>
  <si>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</si>
  <si>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</si>
  <si>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</si>
  <si>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</si>
  <si>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</si>
  <si>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</si>
  <si>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</si>
  <si>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</si>
  <si>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</si>
  <si>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</si>
  <si>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</si>
  <si>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</si>
  <si>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</si>
  <si>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</si>
  <si>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</si>
  <si>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</si>
  <si>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</si>
  <si>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</si>
  <si>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</si>
  <si>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</si>
  <si>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</si>
  <si>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</si>
  <si>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</si>
  <si>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</si>
  <si>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</si>
  <si>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</si>
  <si>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</si>
  <si>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</si>
  <si>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</si>
  <si>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</si>
  <si>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</si>
  <si>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</si>
  <si>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</si>
  <si>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</si>
  <si>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</si>
  <si>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</si>
  <si>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</si>
  <si>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</si>
  <si>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</si>
  <si>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</si>
  <si>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</si>
  <si>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</si>
  <si>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</si>
  <si>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</si>
  <si>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</si>
  <si>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</si>
  <si>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</si>
  <si>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</si>
  <si>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</si>
  <si>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</si>
  <si>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</si>
  <si>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</si>
  <si>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</si>
  <si>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</si>
  <si>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</si>
  <si>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</si>
  <si>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</si>
  <si>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</si>
  <si>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</si>
  <si>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</si>
  <si>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</si>
  <si>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</si>
  <si>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</si>
  <si>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</si>
  <si>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</si>
  <si>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</si>
  <si>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</si>
  <si>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</si>
  <si>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</si>
  <si>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</si>
  <si>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</si>
  <si>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</si>
  <si>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</si>
  <si>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</si>
  <si>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</si>
  <si>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</si>
  <si>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</si>
  <si>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</si>
  <si>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</si>
  <si>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</si>
  <si>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</si>
  <si>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</si>
  <si>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</si>
  <si>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</si>
  <si>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</si>
  <si>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</si>
  <si>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</si>
  <si>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</si>
  <si>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</si>
  <si>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</si>
  <si>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</si>
  <si>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</si>
  <si>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</si>
  <si>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</si>
  <si>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</si>
  <si>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</si>
  <si>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</si>
  <si>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</si>
  <si>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</si>
  <si>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</si>
  <si>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</si>
  <si>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</si>
  <si>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</si>
  <si>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</si>
  <si>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</si>
  <si>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</si>
  <si>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</si>
  <si>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</si>
  <si>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</si>
  <si>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</si>
  <si>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</si>
  <si>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</si>
  <si>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</si>
  <si>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</si>
  <si>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</si>
  <si>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</si>
  <si>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</si>
  <si>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</si>
  <si>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</si>
  <si>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</si>
  <si>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</si>
  <si>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</si>
  <si>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</si>
  <si>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</si>
  <si>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</si>
  <si>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</si>
  <si>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</si>
  <si>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</si>
  <si>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</si>
  <si>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</si>
  <si>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</si>
  <si>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</si>
  <si>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</si>
  <si>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</si>
  <si>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</si>
  <si>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</si>
  <si>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</si>
  <si>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</si>
  <si>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</si>
  <si>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</si>
  <si>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</si>
  <si>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</si>
  <si>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</si>
  <si>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</si>
  <si>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</si>
  <si>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</si>
  <si>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</si>
  <si>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</si>
  <si>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</si>
  <si>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</si>
  <si>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</si>
  <si>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</si>
  <si>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</si>
  <si>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</si>
  <si>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</si>
  <si>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</si>
  <si>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</si>
  <si>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</si>
  <si>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</si>
  <si>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</si>
  <si>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</si>
  <si>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</si>
  <si>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</si>
  <si>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</si>
  <si>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</si>
  <si>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</si>
  <si>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</si>
  <si>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</si>
  <si>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</si>
  <si>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</si>
  <si>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</si>
  <si>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</si>
  <si>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</si>
  <si>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</si>
  <si>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</si>
  <si>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</si>
  <si>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</si>
  <si>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</si>
  <si>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</si>
  <si>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</si>
  <si>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</si>
  <si>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</si>
  <si>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</si>
  <si>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</si>
  <si>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</si>
  <si>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</si>
  <si>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</si>
  <si>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</si>
  <si>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</si>
  <si>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</si>
  <si>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</si>
  <si>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</si>
  <si>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</si>
  <si>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</si>
  <si>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</si>
  <si>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</si>
  <si>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</si>
  <si>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</si>
  <si>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</si>
  <si>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</si>
  <si>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</si>
  <si>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</si>
  <si>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</si>
  <si>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</si>
  <si>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</si>
  <si>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</si>
  <si>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</si>
  <si>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</si>
  <si>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</si>
  <si>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</si>
  <si>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</si>
  <si>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</si>
  <si>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</si>
  <si>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</si>
  <si>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</si>
  <si>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</si>
  <si>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</si>
  <si>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</si>
  <si>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</si>
  <si>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</si>
  <si>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</si>
  <si>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</si>
  <si>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</si>
  <si>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</si>
  <si>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</si>
  <si>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</si>
  <si>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</si>
  <si>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</si>
  <si>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</si>
  <si>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</si>
  <si>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</si>
  <si>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</si>
  <si>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</si>
  <si>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</si>
  <si>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</si>
  <si>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</si>
  <si>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</si>
  <si>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</si>
  <si>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</si>
  <si>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</si>
  <si>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</si>
  <si>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</si>
  <si>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</si>
  <si>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</si>
  <si>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</si>
  <si>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</si>
  <si>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</si>
  <si>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</si>
  <si>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</si>
  <si>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</si>
  <si>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</si>
  <si>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</si>
  <si>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</si>
  <si>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</si>
  <si>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</si>
  <si>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</si>
  <si>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</si>
  <si>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</si>
  <si>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</si>
  <si>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</si>
  <si>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</si>
  <si>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</si>
  <si>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</si>
  <si>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</si>
  <si>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</si>
  <si>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</si>
  <si>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</si>
  <si>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</si>
  <si>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</si>
  <si>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</si>
  <si>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</si>
  <si>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</si>
  <si>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</si>
  <si>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</si>
  <si>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</si>
  <si>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</si>
  <si>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</si>
  <si>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</si>
  <si>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</si>
  <si>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</si>
  <si>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</si>
  <si>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</si>
  <si>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</si>
  <si>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</si>
  <si>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</si>
  <si>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</si>
  <si>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</si>
  <si>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</si>
  <si>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</si>
  <si>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</si>
  <si>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</si>
  <si>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</si>
  <si>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</si>
  <si>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</si>
  <si>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</si>
  <si>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</si>
  <si>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</si>
  <si>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</si>
  <si>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</si>
  <si>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</si>
  <si>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</si>
  <si>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</si>
  <si>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</si>
  <si>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</si>
  <si>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</si>
  <si>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</si>
  <si>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</si>
  <si>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</si>
  <si>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</si>
  <si>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</si>
  <si>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</si>
  <si>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</si>
  <si>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</si>
  <si>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</si>
  <si>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</si>
  <si>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</si>
  <si>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</si>
  <si>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</si>
  <si>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</si>
  <si>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</si>
  <si>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</si>
  <si>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</si>
  <si>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</si>
  <si>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</si>
  <si>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</si>
  <si>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</si>
  <si>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</si>
  <si>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</si>
  <si>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</si>
  <si>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</si>
  <si>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</si>
  <si>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</si>
  <si>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</si>
  <si>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</si>
  <si>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</si>
  <si>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</si>
  <si>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</si>
  <si>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</si>
  <si>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</si>
  <si>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</si>
  <si>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</si>
  <si>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</si>
  <si>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</si>
  <si>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</si>
  <si>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</si>
  <si>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</si>
  <si>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</si>
  <si>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</si>
  <si>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</si>
  <si>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</si>
  <si>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</si>
  <si>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</si>
  <si>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</si>
  <si>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</si>
  <si>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</si>
  <si>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</si>
  <si>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</si>
  <si>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</si>
  <si>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</si>
  <si>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</si>
  <si>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</si>
  <si>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</si>
  <si>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</si>
  <si>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</si>
  <si>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</si>
  <si>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</si>
  <si>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</si>
  <si>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</si>
  <si>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</si>
  <si>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</si>
  <si>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</si>
  <si>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</si>
  <si>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</si>
  <si>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</si>
  <si>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</si>
  <si>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</si>
  <si>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</si>
  <si>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</si>
  <si>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</si>
  <si>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</si>
  <si>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</si>
  <si>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</si>
  <si>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</si>
  <si>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</si>
  <si>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</si>
  <si>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</si>
  <si>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</si>
  <si>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</si>
  <si>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</si>
  <si>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</si>
  <si>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</si>
  <si>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</si>
  <si>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</si>
  <si>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</si>
  <si>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</si>
  <si>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</si>
  <si>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</si>
  <si>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</si>
  <si>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</si>
  <si>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</si>
  <si>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</si>
  <si>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</si>
  <si>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</si>
  <si>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</si>
  <si>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</si>
  <si>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</si>
  <si>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</si>
  <si>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</si>
  <si>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</si>
  <si>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</si>
  <si>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</si>
  <si>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</si>
  <si>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</si>
  <si>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</si>
  <si>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</si>
  <si>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</si>
  <si>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</si>
  <si>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</si>
  <si>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</si>
  <si>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</si>
  <si>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</si>
  <si>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</si>
  <si>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</si>
  <si>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</si>
  <si>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</si>
  <si>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</si>
  <si>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</si>
  <si>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</si>
  <si>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</si>
  <si>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</si>
  <si>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</si>
  <si>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</si>
  <si>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</si>
  <si>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</si>
  <si>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</si>
  <si>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</si>
  <si>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</si>
  <si>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</si>
  <si>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</si>
  <si>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</si>
  <si>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</si>
  <si>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</si>
  <si>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</si>
  <si>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</si>
  <si>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</si>
  <si>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</si>
  <si>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</si>
  <si>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</si>
  <si>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</si>
  <si>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</si>
  <si>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</si>
  <si>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</si>
  <si>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</si>
  <si>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</si>
  <si>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</si>
  <si>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</si>
  <si>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</si>
  <si>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</si>
  <si>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</si>
  <si>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</si>
  <si>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</si>
  <si>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</si>
  <si>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</si>
  <si>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</si>
  <si>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</si>
  <si>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</si>
  <si>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</si>
  <si>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</si>
  <si>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</si>
  <si>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</si>
  <si>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</si>
  <si>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</si>
  <si>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</si>
  <si>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</si>
  <si>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</si>
  <si>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</si>
  <si>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</si>
  <si>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</si>
  <si>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</si>
  <si>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</si>
  <si>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</si>
  <si>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</si>
  <si>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</si>
  <si>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</si>
  <si>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</si>
  <si>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</si>
  <si>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</si>
  <si>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</si>
  <si>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</si>
  <si>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</si>
  <si>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</si>
  <si>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</si>
  <si>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</si>
  <si>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</si>
  <si>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</si>
  <si>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</si>
  <si>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</si>
  <si>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</si>
  <si>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</si>
  <si>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</si>
  <si>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</si>
  <si>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</si>
  <si>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</si>
  <si>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</si>
  <si>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</si>
  <si>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</si>
  <si>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</si>
  <si>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</si>
  <si>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</si>
  <si>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</si>
  <si>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</si>
  <si>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</si>
  <si>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</si>
  <si>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</si>
  <si>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</si>
  <si>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</si>
  <si>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</si>
  <si>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</si>
  <si>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</si>
  <si>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</si>
  <si>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</si>
  <si>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</si>
  <si>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</si>
  <si>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</si>
  <si>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</si>
  <si>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</si>
  <si>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</si>
  <si>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</si>
  <si>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</si>
  <si>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</si>
  <si>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</si>
  <si>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</si>
  <si>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</si>
  <si>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</si>
  <si>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</si>
  <si>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</si>
  <si>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</si>
  <si>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</si>
  <si>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</si>
  <si>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</si>
  <si>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</si>
  <si>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</si>
  <si>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</si>
  <si>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</si>
  <si>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</si>
  <si>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</si>
  <si>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</si>
  <si>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</si>
  <si>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</si>
  <si>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</si>
  <si>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</si>
  <si>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</si>
  <si>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</si>
  <si>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</si>
  <si>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</si>
  <si>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</si>
  <si>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</si>
  <si>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</si>
  <si>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</si>
  <si>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</si>
  <si>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</si>
  <si>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</si>
  <si>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</si>
  <si>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</si>
  <si>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</si>
  <si>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</si>
  <si>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</si>
  <si>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</si>
  <si>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</si>
  <si>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</si>
  <si>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</si>
  <si>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</si>
  <si>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</si>
  <si>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</si>
  <si>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</si>
  <si>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</si>
  <si>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</si>
  <si>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</si>
  <si>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</si>
  <si>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</si>
  <si>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</si>
  <si>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</si>
  <si>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</si>
  <si>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</si>
  <si>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</si>
  <si>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</si>
  <si>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</si>
  <si>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</si>
  <si>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</si>
  <si>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</si>
  <si>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</si>
  <si>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</si>
  <si>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</si>
  <si>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</si>
  <si>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</si>
  <si>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</si>
  <si>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</si>
  <si>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</si>
  <si>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</si>
  <si>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</si>
  <si>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</si>
  <si>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</si>
  <si>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</si>
  <si>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</si>
  <si>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</si>
  <si>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</si>
  <si>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</si>
  <si>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</si>
  <si>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</si>
  <si>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</si>
  <si>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</si>
  <si>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</si>
  <si>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</si>
  <si>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</si>
  <si>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</si>
  <si>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</si>
  <si>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</si>
  <si>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</si>
  <si>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</si>
  <si>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</si>
  <si>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</si>
  <si>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</si>
  <si>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</si>
  <si>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</si>
  <si>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</si>
  <si>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</si>
  <si>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</si>
  <si>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</si>
  <si>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</si>
  <si>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</si>
  <si>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</si>
  <si>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</si>
  <si>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</si>
  <si>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</si>
  <si>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</si>
  <si>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</si>
  <si>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</si>
  <si>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</si>
  <si>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</si>
  <si>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</si>
  <si>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</si>
  <si>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</si>
  <si>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</si>
  <si>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</si>
  <si>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</si>
  <si>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</si>
  <si>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</si>
  <si>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</si>
  <si>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</si>
  <si>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</si>
  <si>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</si>
  <si>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</si>
  <si>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</si>
  <si>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</si>
  <si>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</si>
  <si>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</si>
  <si>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</si>
  <si>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</si>
  <si>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</si>
  <si>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</si>
  <si>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</si>
  <si>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</si>
  <si>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</si>
  <si>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</si>
  <si>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</si>
  <si>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</si>
  <si>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</si>
  <si>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</si>
  <si>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</si>
  <si>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</si>
  <si>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</si>
  <si>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</si>
  <si>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</si>
  <si>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</si>
  <si>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</si>
  <si>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</si>
  <si>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</si>
  <si>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</si>
  <si>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</si>
  <si>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</si>
  <si>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</si>
  <si>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</si>
  <si>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</si>
  <si>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</si>
  <si>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</si>
  <si>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</si>
  <si>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</si>
  <si>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</si>
  <si>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</si>
  <si>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</si>
  <si>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</si>
  <si>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</si>
  <si>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</si>
  <si>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</si>
  <si>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</si>
  <si>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</si>
  <si>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</si>
  <si>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</si>
  <si>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</si>
  <si>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</si>
  <si>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</si>
  <si>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</si>
  <si>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</si>
  <si>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</si>
  <si>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</si>
  <si>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</si>
  <si>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</si>
  <si>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</si>
  <si>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</si>
  <si>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</si>
  <si>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</si>
  <si>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</si>
  <si>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</si>
  <si>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</si>
  <si>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</si>
  <si>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</si>
  <si>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</si>
  <si>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</si>
  <si>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</si>
  <si>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</si>
  <si>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</si>
  <si>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</si>
  <si>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</si>
  <si>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</si>
  <si>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</si>
  <si>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</si>
  <si>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</si>
  <si>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</si>
  <si>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</si>
  <si>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</si>
  <si>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</si>
  <si>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</si>
  <si>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</si>
  <si>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</si>
  <si>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</si>
  <si>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</si>
  <si>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</si>
  <si>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</si>
  <si>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</si>
  <si>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</si>
  <si>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</si>
  <si>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</si>
  <si>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</si>
  <si>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</si>
  <si>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</si>
  <si>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</si>
  <si>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</si>
  <si>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</si>
  <si>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</si>
  <si>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</si>
  <si>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</si>
  <si>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</si>
  <si>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</si>
  <si>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</si>
  <si>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</si>
  <si>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</si>
  <si>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</si>
  <si>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</si>
  <si>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</si>
  <si>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</si>
  <si>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</si>
  <si>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</si>
  <si>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</si>
  <si>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</si>
  <si>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</si>
  <si>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</si>
  <si>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</si>
  <si>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</si>
  <si>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</si>
  <si>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</si>
  <si>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</si>
  <si>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</si>
  <si>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</si>
  <si>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</si>
  <si>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</si>
  <si>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</si>
  <si>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</si>
  <si>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</si>
  <si>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</si>
  <si>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</si>
  <si>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</si>
  <si>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</si>
  <si>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</si>
  <si>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</si>
  <si>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</si>
  <si>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</si>
  <si>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</si>
  <si>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</si>
  <si>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</si>
  <si>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</si>
  <si>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</si>
  <si>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</si>
  <si>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</si>
  <si>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</si>
  <si>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</si>
  <si>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</si>
  <si>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</si>
  <si>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</si>
  <si>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</si>
  <si>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</si>
  <si>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</si>
  <si>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</si>
  <si>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</si>
  <si>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</si>
  <si>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</si>
  <si>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</si>
  <si>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</si>
  <si>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</si>
  <si>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</si>
  <si>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</si>
  <si>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</si>
  <si>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</si>
  <si>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</si>
  <si>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</si>
  <si>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</si>
  <si>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</si>
  <si>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</si>
  <si>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</si>
  <si>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</si>
  <si>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</si>
  <si>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</si>
  <si>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</si>
  <si>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</si>
  <si>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</si>
  <si>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</si>
  <si>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</si>
  <si>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</si>
  <si>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</si>
  <si>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</si>
  <si>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</si>
  <si>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</si>
  <si>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</si>
  <si>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</si>
  <si>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</si>
  <si>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</si>
  <si>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</si>
  <si>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</si>
  <si>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</si>
  <si>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</si>
  <si>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</si>
  <si>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</si>
  <si>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</si>
  <si>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</si>
  <si>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</si>
  <si>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</si>
  <si>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</si>
  <si>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</si>
  <si>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</si>
  <si>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</si>
  <si>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</si>
  <si>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</si>
  <si>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</si>
  <si>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</si>
  <si>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</si>
  <si>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</si>
  <si>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</si>
  <si>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</si>
  <si>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</si>
  <si>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</si>
  <si>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</si>
  <si>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</si>
  <si>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</si>
  <si>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</si>
  <si>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</si>
  <si>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</si>
  <si>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</si>
  <si>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</si>
  <si>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</si>
  <si>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</si>
  <si>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</si>
  <si>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</si>
  <si>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</si>
  <si>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</si>
  <si>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</si>
  <si>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</si>
  <si>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</si>
  <si>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</si>
  <si>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</si>
  <si>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</si>
  <si>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</si>
  <si>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</si>
  <si>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</si>
  <si>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</si>
  <si>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</si>
  <si>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</si>
  <si>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</si>
  <si>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</si>
  <si>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</si>
  <si>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</si>
  <si>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</si>
  <si>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</si>
  <si>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</si>
  <si>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</si>
  <si>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</si>
  <si>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</si>
  <si>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</si>
  <si>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</si>
  <si>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</si>
  <si>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</si>
  <si>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</si>
  <si>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</si>
  <si>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</si>
  <si>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</si>
  <si>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</si>
  <si>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</si>
  <si>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</si>
  <si>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</si>
  <si>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</si>
  <si>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</si>
  <si>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</si>
  <si>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</si>
  <si>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</si>
  <si>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</si>
  <si>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</si>
  <si>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</si>
  <si>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</si>
  <si>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</si>
  <si>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</si>
  <si>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</si>
  <si>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</si>
  <si>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</si>
  <si>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</si>
  <si>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</si>
  <si>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</si>
  <si>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</si>
  <si>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</si>
  <si>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</si>
  <si>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</si>
  <si>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</si>
  <si>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</si>
  <si>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</si>
  <si>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</si>
  <si>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</si>
  <si>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</si>
  <si>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</si>
  <si>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</si>
  <si>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</si>
  <si>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</si>
  <si>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</si>
  <si>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</si>
  <si>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</si>
  <si>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</si>
  <si>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</si>
  <si>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</si>
  <si>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</si>
  <si>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</si>
  <si>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</si>
  <si>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</si>
  <si>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</si>
  <si>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</si>
  <si>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</si>
  <si>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</si>
  <si>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</si>
  <si>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</si>
  <si>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</si>
  <si>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</si>
  <si>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</si>
  <si>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</si>
  <si>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</si>
  <si>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</si>
  <si>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</si>
  <si>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</si>
  <si>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</si>
  <si>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</si>
  <si>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</si>
  <si>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</si>
  <si>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</si>
  <si>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</si>
  <si>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</si>
  <si>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</si>
  <si>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</si>
  <si>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</si>
  <si>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</si>
  <si>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</si>
  <si>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</si>
  <si>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</si>
  <si>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</si>
  <si>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</si>
  <si>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</si>
  <si>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</si>
  <si>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</si>
  <si>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</si>
  <si>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</si>
  <si>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</si>
  <si>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</si>
  <si>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</si>
  <si>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</si>
  <si>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</si>
  <si>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</si>
  <si>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</si>
  <si>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</si>
  <si>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</si>
  <si>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</si>
  <si>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</si>
  <si>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</si>
  <si>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</si>
  <si>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</si>
  <si>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</si>
  <si>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</si>
  <si>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</si>
  <si>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</si>
  <si>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</si>
  <si>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</si>
  <si>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</si>
  <si>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</si>
  <si>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</si>
  <si>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</si>
  <si>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</si>
  <si>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</si>
  <si>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</si>
  <si>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</si>
  <si>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</si>
  <si>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</si>
  <si>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</si>
  <si>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</si>
  <si>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</si>
  <si>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</si>
  <si>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</si>
  <si>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</si>
  <si>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</si>
  <si>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</si>
  <si>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</si>
  <si>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</si>
  <si>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</si>
  <si>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</si>
  <si>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</si>
  <si>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</si>
  <si>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</si>
  <si>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</si>
  <si>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</si>
  <si>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</si>
  <si>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</si>
  <si>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</si>
  <si>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</si>
  <si>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</si>
  <si>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</si>
  <si>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</si>
  <si>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</si>
  <si>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</si>
  <si>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</si>
  <si>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</si>
  <si>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</si>
  <si>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</si>
  <si>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</si>
  <si>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</si>
  <si>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</si>
  <si>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</si>
  <si>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</si>
  <si>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</si>
  <si>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</si>
  <si>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</si>
  <si>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</si>
  <si>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</si>
  <si>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</si>
  <si>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</si>
  <si>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</si>
  <si>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</si>
  <si>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</si>
  <si>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</si>
  <si>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</si>
  <si>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</si>
  <si>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</si>
  <si>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</si>
  <si>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</si>
  <si>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</si>
  <si>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</si>
  <si>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</si>
  <si>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</si>
  <si>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</si>
  <si>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</si>
  <si>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</si>
  <si>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</si>
  <si>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</si>
  <si>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</si>
  <si>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</si>
  <si>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</si>
  <si>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</si>
  <si>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</si>
  <si>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</si>
  <si>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</si>
  <si>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</si>
  <si>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</si>
  <si>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</si>
  <si>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</si>
  <si>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</si>
  <si>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</si>
  <si>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</si>
  <si>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</si>
  <si>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</si>
  <si>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</si>
  <si>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</si>
  <si>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</si>
  <si>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</si>
  <si>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</si>
  <si>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</si>
  <si>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</si>
  <si>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</si>
  <si>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</si>
  <si>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</si>
  <si>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</si>
  <si>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</si>
  <si>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</si>
  <si>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</si>
  <si>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</si>
  <si>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</si>
  <si>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</si>
  <si>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</si>
  <si>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</si>
  <si>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</si>
  <si>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</si>
  <si>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</si>
  <si>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</si>
  <si>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</si>
  <si>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</si>
  <si>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</si>
  <si>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</si>
  <si>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</si>
  <si>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</si>
  <si>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</si>
  <si>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</si>
  <si>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</si>
  <si>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</si>
  <si>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</si>
  <si>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</si>
  <si>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</si>
  <si>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</si>
  <si>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</si>
  <si>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</si>
  <si>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</si>
  <si>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</si>
  <si>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</si>
  <si>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</si>
  <si>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</si>
  <si>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</si>
  <si>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</si>
  <si>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</si>
  <si>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</si>
  <si>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</si>
  <si>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</si>
  <si>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</si>
  <si>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</si>
  <si>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</si>
  <si>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</si>
  <si>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</si>
  <si>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</si>
  <si>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</si>
  <si>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</si>
  <si>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</si>
  <si>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</si>
  <si>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</si>
  <si>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</si>
  <si>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</si>
  <si>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</si>
  <si>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</si>
  <si>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</si>
  <si>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</si>
  <si>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</si>
  <si>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</si>
  <si>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</si>
  <si>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</si>
  <si>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</si>
  <si>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</si>
  <si>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</si>
  <si>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</si>
  <si>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</si>
  <si>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</si>
  <si>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</si>
  <si>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</si>
  <si>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</si>
  <si>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</si>
  <si>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</si>
  <si>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</si>
  <si>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</si>
  <si>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</si>
  <si>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</si>
  <si>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</si>
  <si>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</si>
  <si>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</si>
  <si>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</si>
  <si>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</si>
  <si>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</si>
  <si>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</si>
  <si>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</si>
  <si>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</si>
  <si>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</si>
  <si>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</si>
  <si>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</si>
  <si>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</si>
  <si>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</si>
  <si>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</si>
  <si>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</si>
  <si>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</si>
  <si>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</si>
  <si>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</si>
  <si>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</si>
  <si>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</si>
  <si>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</si>
  <si>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</si>
  <si>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</si>
  <si>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</si>
  <si>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</si>
  <si>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</si>
  <si>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</si>
  <si>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</si>
  <si>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</si>
  <si>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</si>
  <si>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</si>
  <si>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</si>
  <si>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</si>
  <si>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</si>
  <si>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</si>
  <si>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</si>
  <si>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</si>
  <si>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</si>
  <si>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</si>
  <si>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</si>
  <si>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</si>
  <si>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</si>
  <si>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</si>
  <si>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</si>
  <si>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</si>
  <si>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</si>
  <si>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</si>
  <si>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</si>
  <si>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</si>
  <si>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</si>
  <si>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</si>
  <si>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</si>
  <si>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</si>
  <si>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</si>
  <si>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</si>
  <si>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</si>
  <si>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</si>
  <si>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</si>
  <si>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</si>
  <si>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</si>
  <si>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</si>
  <si>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</si>
  <si>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</si>
  <si>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</si>
  <si>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</si>
  <si>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</si>
  <si>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</si>
  <si>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</si>
  <si>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</si>
  <si>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</si>
  <si>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</si>
  <si>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</si>
  <si>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</si>
  <si>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</si>
  <si>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</si>
  <si>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</si>
  <si>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</si>
  <si>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</si>
  <si>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</si>
  <si>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</si>
  <si>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</si>
  <si>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</si>
  <si>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</si>
  <si>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</si>
  <si>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</si>
  <si>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</si>
  <si>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</si>
  <si>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</si>
  <si>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</si>
  <si>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</si>
  <si>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</si>
  <si>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</si>
  <si>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</si>
  <si>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</si>
  <si>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</si>
  <si>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</si>
  <si>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</si>
  <si>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</si>
  <si>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</si>
  <si>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</si>
  <si>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</si>
  <si>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</si>
  <si>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</si>
  <si>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</si>
  <si>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</si>
  <si>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</si>
  <si>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</si>
  <si>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</si>
  <si>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</si>
  <si>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</si>
  <si>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</si>
  <si>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</si>
  <si>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</si>
  <si>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</si>
  <si>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</si>
  <si>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</si>
  <si>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</si>
  <si>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</si>
  <si>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</si>
  <si>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</si>
  <si>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</si>
  <si>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</si>
  <si>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</si>
  <si>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</si>
  <si>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</si>
  <si>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</si>
  <si>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</si>
  <si>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</si>
  <si>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</si>
  <si>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</si>
  <si>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</si>
  <si>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</si>
  <si>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</si>
  <si>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</si>
  <si>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</si>
  <si>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</si>
  <si>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</si>
  <si>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</si>
  <si>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</si>
  <si>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</si>
  <si>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</si>
  <si>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</si>
  <si>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</si>
  <si>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</si>
  <si>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</si>
  <si>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</si>
  <si>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</si>
  <si>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</si>
  <si>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</si>
  <si>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</si>
  <si>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</si>
  <si>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</si>
  <si>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</si>
  <si>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</si>
  <si>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</si>
  <si>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</si>
  <si>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</si>
  <si>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</si>
  <si>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</si>
  <si>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</si>
  <si>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</si>
  <si>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</si>
  <si>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</si>
  <si>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</si>
  <si>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</si>
  <si>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</si>
  <si>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</si>
  <si>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</si>
  <si>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</si>
  <si>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</si>
  <si>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</si>
  <si>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</si>
  <si>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</si>
  <si>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</si>
  <si>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</si>
  <si>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</si>
  <si>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</si>
  <si>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</si>
  <si>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</si>
  <si>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</si>
  <si>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</si>
  <si>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</si>
  <si>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</si>
  <si>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</si>
  <si>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</si>
  <si>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</si>
  <si>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</si>
  <si>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</si>
  <si>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</si>
  <si>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</si>
  <si>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</si>
  <si>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</si>
  <si>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</si>
  <si>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</si>
  <si>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</si>
  <si>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</si>
  <si>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</si>
  <si>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</si>
  <si>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</si>
  <si>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</si>
  <si>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</si>
  <si>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</si>
  <si>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</si>
  <si>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</si>
  <si>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</si>
  <si>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</si>
  <si>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</si>
  <si>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</si>
  <si>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</si>
  <si>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</si>
  <si>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</si>
  <si>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</si>
  <si>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</si>
  <si>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</si>
  <si>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</si>
  <si>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</si>
  <si>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</si>
  <si>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</si>
  <si>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</si>
  <si>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</si>
  <si>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</si>
  <si>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</si>
  <si>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</si>
  <si>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</si>
  <si>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</si>
  <si>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</si>
  <si>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</si>
  <si>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</si>
  <si>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</si>
  <si>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</si>
  <si>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</si>
  <si>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</si>
  <si>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</si>
  <si>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</si>
  <si>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</si>
  <si>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</si>
  <si>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</si>
  <si>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</si>
  <si>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</si>
  <si>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</si>
  <si>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</si>
  <si>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</si>
  <si>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</si>
  <si>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</si>
  <si>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</si>
  <si>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</si>
  <si>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</si>
  <si>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</si>
  <si>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</si>
  <si>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</si>
  <si>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</si>
  <si>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</si>
  <si>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</si>
  <si>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</si>
  <si>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</si>
  <si>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</si>
  <si>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</si>
  <si>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</si>
  <si>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</si>
  <si>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</si>
  <si>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</si>
  <si>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</si>
  <si>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</si>
  <si>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</si>
  <si>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</si>
  <si>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</si>
  <si>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</si>
  <si>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</si>
  <si>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</si>
  <si>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</si>
  <si>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</si>
  <si>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</si>
  <si>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</si>
  <si>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</si>
  <si>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</si>
  <si>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</si>
  <si>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</si>
  <si>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</si>
  <si>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</si>
  <si>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</si>
  <si>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</si>
  <si>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</si>
  <si>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</si>
  <si>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</si>
  <si>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</si>
  <si>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</si>
  <si>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</si>
  <si>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</si>
  <si>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</si>
  <si>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</si>
  <si>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</si>
  <si>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</si>
  <si>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</si>
  <si>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</si>
  <si>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</si>
  <si>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</si>
  <si>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</si>
  <si>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</si>
  <si>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</si>
  <si>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</si>
  <si>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</si>
  <si>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</si>
  <si>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</si>
  <si>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</si>
  <si>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</si>
  <si>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</si>
  <si>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</si>
  <si>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</si>
  <si>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</si>
  <si>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</si>
  <si>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</si>
  <si>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</si>
  <si>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</si>
  <si>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</si>
  <si>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</si>
  <si>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</si>
  <si>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</si>
  <si>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</si>
  <si>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</si>
  <si>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</si>
  <si>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</si>
  <si>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</si>
  <si>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</si>
  <si>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</si>
  <si>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</si>
  <si>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</si>
  <si>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</si>
  <si>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</si>
  <si>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</si>
  <si>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</si>
  <si>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</si>
  <si>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</si>
  <si>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</si>
  <si>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</si>
  <si>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</si>
  <si>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</si>
  <si>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</si>
  <si>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</si>
  <si>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</si>
  <si>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</si>
  <si>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</si>
  <si>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</si>
  <si>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</si>
  <si>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</si>
  <si>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</si>
  <si>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</si>
  <si>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</si>
  <si>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</si>
  <si>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</si>
  <si>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</si>
  <si>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</si>
  <si>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</si>
  <si>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</si>
  <si>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</si>
  <si>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</si>
  <si>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</si>
  <si>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</si>
  <si>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</si>
  <si>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</si>
  <si>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</si>
  <si>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</si>
  <si>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</si>
  <si>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</si>
  <si>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</si>
  <si>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</si>
  <si>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</si>
  <si>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</si>
  <si>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</si>
  <si>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</si>
  <si>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</si>
  <si>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</si>
  <si>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</si>
  <si>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</si>
  <si>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</si>
  <si>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</si>
  <si>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</si>
  <si>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</si>
  <si>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</si>
  <si>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</si>
  <si>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</si>
  <si>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</si>
  <si>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</si>
  <si>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</si>
  <si>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</si>
  <si>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</si>
  <si>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</si>
  <si>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</si>
  <si>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</si>
  <si>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</si>
  <si>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</si>
  <si>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</si>
  <si>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</si>
  <si>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</si>
  <si>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</si>
  <si>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</si>
  <si>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</si>
  <si>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</si>
  <si>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</si>
  <si>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</si>
  <si>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</si>
  <si>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</si>
  <si>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</si>
  <si>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</si>
  <si>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</si>
  <si>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</si>
  <si>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</si>
  <si>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</si>
  <si>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</si>
  <si>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</si>
  <si>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</si>
  <si>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</si>
  <si>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</si>
  <si>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</si>
  <si>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</si>
  <si>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</si>
  <si>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</si>
  <si>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</si>
  <si>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</si>
  <si>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</si>
  <si>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</si>
  <si>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</si>
  <si>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</si>
  <si>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</si>
  <si>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</si>
  <si>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</si>
  <si>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</si>
  <si>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</si>
  <si>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</si>
  <si>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</si>
  <si>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</si>
  <si>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</si>
  <si>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</si>
  <si>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</si>
  <si>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</si>
  <si>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</si>
  <si>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</si>
  <si>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</si>
  <si>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</si>
  <si>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</si>
  <si>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</si>
  <si>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</si>
  <si>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</si>
  <si>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</si>
  <si>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</si>
  <si>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</si>
  <si>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</si>
  <si>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</si>
  <si>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</si>
  <si>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</si>
  <si>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</si>
  <si>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</si>
  <si>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</si>
  <si>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</si>
  <si>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</si>
  <si>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</si>
  <si>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</si>
  <si>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</si>
  <si>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</si>
  <si>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</si>
  <si>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</si>
  <si>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</si>
  <si>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</si>
  <si>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</si>
  <si>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</si>
  <si>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</si>
  <si>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</si>
  <si>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</si>
  <si>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</si>
  <si>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</si>
  <si>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</si>
  <si>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</si>
  <si>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</si>
  <si>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</si>
  <si>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</si>
  <si>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</si>
  <si>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</si>
  <si>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</si>
  <si>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</si>
  <si>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</si>
  <si>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</si>
  <si>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</si>
  <si>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</si>
  <si>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</si>
  <si>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</si>
  <si>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</si>
  <si>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</si>
  <si>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</si>
  <si>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</si>
  <si>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</si>
  <si>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</si>
  <si>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</si>
  <si>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</si>
  <si>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</si>
  <si>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</si>
  <si>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</si>
  <si>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</si>
  <si>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</si>
  <si>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</si>
  <si>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</si>
  <si>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</si>
  <si>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</si>
  <si>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</si>
  <si>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</si>
  <si>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</si>
  <si>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</si>
  <si>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</si>
  <si>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</si>
  <si>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</si>
  <si>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</si>
  <si>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</si>
  <si>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</si>
  <si>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</si>
  <si>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</si>
  <si>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</si>
  <si>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</si>
  <si>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</si>
  <si>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</si>
  <si>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</si>
  <si>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</si>
  <si>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</si>
  <si>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</si>
  <si>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</si>
  <si>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</si>
  <si>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</si>
  <si>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</si>
  <si>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</si>
  <si>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</si>
  <si>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</si>
  <si>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</si>
  <si>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</si>
  <si>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</si>
  <si>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</si>
  <si>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</si>
  <si>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</si>
  <si>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</si>
  <si>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</si>
  <si>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</si>
  <si>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</si>
  <si>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</si>
  <si>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</si>
  <si>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</si>
  <si>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</si>
  <si>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</si>
  <si>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</si>
  <si>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</si>
  <si>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</si>
  <si>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</si>
  <si>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</si>
  <si>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</si>
  <si>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</si>
  <si>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</si>
  <si>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</si>
  <si>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</si>
  <si>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</si>
  <si>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</si>
  <si>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</si>
  <si>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</si>
  <si>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</si>
  <si>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</si>
  <si>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</si>
  <si>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</si>
  <si>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</si>
  <si>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</si>
  <si>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</si>
  <si>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</si>
  <si>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</si>
  <si>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</si>
  <si>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</si>
  <si>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</si>
  <si>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</si>
  <si>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</si>
  <si>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</si>
  <si>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</si>
  <si>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</si>
  <si>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</si>
  <si>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</si>
  <si>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</si>
  <si>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</si>
  <si>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</si>
  <si>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</si>
  <si>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</si>
  <si>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</si>
  <si>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</si>
  <si>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</si>
  <si>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</si>
  <si>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</si>
  <si>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</si>
  <si>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</si>
  <si>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</si>
  <si>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</si>
  <si>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</si>
  <si>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</si>
  <si>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</si>
  <si>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</si>
  <si>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</si>
  <si>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</si>
  <si>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</si>
  <si>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</si>
  <si>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</si>
  <si>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</si>
  <si>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</si>
  <si>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</si>
  <si>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</si>
  <si>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</si>
  <si>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</si>
  <si>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</si>
  <si>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</si>
  <si>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</si>
  <si>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</si>
  <si>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</si>
  <si>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</si>
  <si>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</si>
  <si>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</si>
  <si>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</si>
  <si>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</si>
  <si>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</si>
  <si>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</si>
  <si>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</si>
  <si>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</si>
  <si>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</si>
  <si>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</si>
  <si>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</si>
  <si>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</si>
  <si>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</si>
  <si>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</si>
  <si>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</si>
  <si>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</si>
  <si>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</si>
  <si>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</si>
  <si>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</si>
  <si>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</si>
  <si>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</si>
  <si>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</si>
  <si>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</si>
  <si>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</si>
  <si>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</si>
  <si>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</si>
  <si>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</si>
  <si>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</si>
  <si>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</si>
  <si>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</si>
  <si>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</si>
  <si>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</si>
  <si>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</si>
  <si>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</si>
  <si>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</si>
  <si>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</si>
  <si>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</si>
  <si>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</si>
  <si>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</si>
  <si>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</si>
  <si>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</si>
  <si>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</si>
  <si>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</si>
  <si>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</si>
  <si>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</si>
  <si>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</si>
  <si>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</si>
  <si>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</si>
  <si>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</si>
  <si>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</si>
  <si>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</si>
  <si>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</si>
  <si>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</si>
  <si>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</si>
  <si>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</si>
  <si>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</si>
  <si>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</si>
  <si>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</si>
  <si>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</si>
  <si>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</si>
  <si>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</si>
  <si>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</si>
  <si>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</si>
  <si>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</si>
  <si>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</si>
  <si>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</si>
  <si>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</si>
  <si>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</si>
  <si>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</si>
  <si>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</si>
  <si>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</si>
  <si>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</si>
  <si>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</si>
  <si>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</si>
  <si>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</si>
  <si>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</si>
  <si>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</si>
  <si>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</si>
  <si>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</si>
  <si>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</si>
  <si>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</si>
  <si>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</si>
  <si>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</si>
  <si>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</si>
  <si>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</si>
  <si>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</si>
  <si>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</si>
  <si>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</si>
  <si>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</si>
  <si>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</si>
  <si>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</si>
  <si>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</si>
  <si>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</si>
  <si>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</si>
  <si>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</si>
  <si>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</si>
  <si>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</si>
  <si>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</si>
  <si>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</si>
  <si>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</si>
  <si>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</si>
  <si>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</si>
  <si>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</si>
  <si>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</si>
  <si>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</si>
  <si>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</si>
  <si>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</si>
  <si>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</si>
  <si>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</si>
  <si>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</si>
  <si>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</si>
  <si>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</si>
  <si>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</si>
  <si>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</si>
  <si>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</si>
  <si>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</si>
  <si>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</si>
  <si>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</si>
  <si>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</si>
  <si>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</si>
  <si>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</si>
  <si>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</si>
  <si>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</si>
  <si>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</si>
  <si>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</si>
  <si>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</si>
  <si>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</si>
  <si>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</si>
  <si>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</si>
  <si>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</si>
  <si>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</si>
  <si>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</si>
  <si>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</si>
  <si>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</si>
  <si>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</si>
  <si>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</si>
  <si>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</si>
  <si>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</si>
  <si>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</si>
  <si>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</si>
  <si>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</si>
  <si>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</si>
  <si>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</si>
  <si>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</si>
  <si>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</si>
  <si>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</si>
  <si>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</si>
  <si>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</si>
  <si>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</si>
  <si>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</si>
  <si>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</si>
  <si>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</si>
  <si>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</si>
  <si>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</si>
  <si>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</si>
  <si>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</si>
  <si>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</si>
  <si>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</si>
  <si>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</si>
  <si>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</si>
  <si>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</si>
  <si>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</si>
  <si>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</si>
  <si>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</si>
  <si>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</si>
  <si>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</si>
  <si>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</si>
  <si>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</si>
  <si>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</si>
  <si>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</si>
  <si>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</si>
  <si>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</si>
  <si>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</si>
  <si>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</si>
  <si>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</si>
  <si>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</si>
  <si>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</si>
  <si>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</si>
  <si>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</si>
  <si>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</si>
  <si>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</si>
  <si>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</si>
  <si>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</si>
  <si>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</si>
  <si>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</si>
  <si>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</si>
  <si>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</si>
  <si>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</si>
  <si>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</si>
  <si>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</si>
  <si>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</si>
  <si>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</si>
  <si>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</si>
  <si>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</si>
  <si>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</si>
  <si>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</si>
  <si>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</si>
  <si>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</si>
  <si>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</si>
  <si>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</si>
  <si>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</si>
  <si>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</si>
  <si>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</si>
  <si>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</si>
  <si>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</si>
  <si>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</si>
  <si>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</si>
  <si>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</si>
  <si>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</si>
  <si>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</si>
  <si>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</si>
  <si>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</si>
  <si>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</si>
  <si>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</si>
  <si>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</si>
  <si>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</si>
  <si>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</si>
  <si>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</si>
  <si>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</si>
  <si>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</si>
  <si>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</si>
  <si>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</si>
  <si>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</si>
  <si>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</si>
  <si>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</si>
  <si>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</si>
  <si>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</si>
  <si>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</si>
  <si>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</si>
  <si>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</si>
  <si>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</si>
  <si>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</si>
  <si>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</si>
  <si>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</si>
  <si>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</si>
  <si>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</si>
  <si>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</si>
  <si>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</si>
  <si>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</si>
  <si>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</si>
  <si>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</si>
  <si>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</si>
  <si>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</si>
  <si>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</si>
  <si>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</si>
  <si>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</si>
  <si>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</si>
  <si>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</si>
  <si>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</si>
  <si>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</si>
  <si>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</si>
  <si>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</si>
  <si>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</si>
  <si>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</si>
  <si>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</si>
  <si>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</si>
  <si>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</si>
  <si>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</si>
  <si>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</si>
  <si>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</si>
  <si>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</si>
  <si>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</si>
  <si>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</si>
  <si>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</si>
  <si>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</si>
  <si>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</si>
  <si>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</si>
  <si>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</si>
  <si>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</si>
  <si>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</si>
  <si>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</si>
  <si>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</si>
  <si>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</si>
  <si>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</si>
  <si>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</si>
  <si>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</si>
  <si>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</si>
  <si>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</si>
  <si>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</si>
  <si>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</si>
  <si>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</si>
  <si>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</si>
  <si>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</si>
  <si>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</si>
  <si>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</si>
  <si>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</si>
  <si>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</si>
  <si>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</si>
  <si>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</si>
  <si>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</si>
  <si>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</si>
  <si>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</si>
  <si>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</si>
  <si>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</si>
  <si>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</si>
  <si>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</si>
  <si>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</si>
  <si>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</si>
  <si>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</si>
  <si>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</si>
  <si>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</si>
  <si>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</si>
  <si>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</si>
  <si>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</si>
  <si>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</si>
  <si>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</si>
  <si>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</si>
  <si>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</si>
  <si>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</si>
  <si>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</si>
  <si>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</si>
  <si>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</si>
  <si>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</si>
  <si>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</si>
  <si>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</si>
  <si>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</si>
  <si>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</si>
  <si>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</si>
  <si>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</si>
  <si>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</si>
  <si>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</si>
  <si>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</si>
  <si>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</si>
  <si>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</si>
  <si>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</si>
  <si>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</si>
  <si>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</si>
  <si>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</si>
  <si>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</si>
  <si>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</si>
  <si>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</si>
  <si>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</si>
  <si>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</si>
  <si>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</si>
  <si>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</si>
  <si>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</si>
  <si>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</si>
  <si>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</si>
  <si>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</si>
  <si>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</si>
  <si>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</si>
  <si>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</si>
  <si>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</si>
  <si>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</si>
  <si>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</si>
  <si>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</si>
  <si>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</si>
  <si>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</si>
  <si>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</si>
  <si>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</si>
  <si>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</si>
  <si>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</si>
  <si>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</si>
  <si>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</si>
  <si>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</si>
  <si>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</si>
  <si>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</si>
  <si>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</si>
  <si>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</si>
  <si>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</si>
  <si>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</si>
  <si>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</si>
  <si>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</si>
  <si>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</si>
  <si>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</si>
  <si>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</si>
  <si>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</si>
  <si>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</si>
  <si>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</si>
  <si>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</si>
  <si>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</si>
  <si>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</si>
  <si>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</si>
  <si>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</si>
  <si>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</si>
  <si>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</si>
  <si>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</si>
  <si>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</si>
  <si>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</si>
  <si>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</si>
  <si>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</si>
  <si>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</si>
  <si>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</si>
  <si>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</si>
  <si>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</si>
  <si>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</si>
  <si>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</si>
  <si>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</si>
  <si>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</si>
  <si>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</si>
  <si>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</si>
  <si>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</si>
  <si>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</si>
  <si>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</si>
  <si>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</si>
  <si>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</si>
  <si>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</si>
  <si>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</si>
  <si>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</si>
  <si>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</si>
  <si>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</si>
  <si>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</si>
  <si>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</si>
  <si>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</si>
  <si>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</si>
  <si>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</si>
  <si>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</si>
  <si>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</si>
  <si>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</si>
  <si>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</si>
  <si>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</si>
  <si>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</si>
  <si>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</si>
  <si>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</si>
  <si>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</si>
  <si>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</si>
  <si>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</si>
  <si>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</si>
  <si>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</si>
  <si>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</si>
  <si>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</si>
  <si>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</si>
  <si>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</si>
  <si>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</si>
  <si>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</si>
  <si>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</si>
  <si>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</si>
  <si>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</si>
  <si>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</si>
  <si>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</si>
  <si>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</si>
  <si>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</si>
  <si>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</si>
  <si>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</si>
  <si>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</si>
  <si>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</si>
  <si>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</si>
  <si>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</si>
  <si>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</si>
  <si>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</si>
  <si>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</si>
  <si>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</si>
  <si>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</si>
  <si>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</si>
  <si>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</si>
  <si>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</si>
  <si>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</si>
  <si>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</si>
  <si>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</si>
  <si>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</si>
  <si>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</si>
  <si>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</si>
  <si>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</si>
  <si>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</si>
  <si>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</si>
  <si>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</si>
  <si>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</si>
  <si>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</si>
  <si>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</si>
  <si>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</si>
  <si>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</si>
  <si>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</si>
  <si>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</si>
  <si>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</si>
  <si>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</si>
  <si>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</si>
  <si>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</si>
  <si>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</si>
  <si>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</si>
  <si>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</si>
  <si>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</si>
  <si>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</si>
  <si>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</si>
  <si>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</si>
  <si>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</si>
  <si>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</si>
  <si>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</si>
  <si>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</si>
  <si>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</si>
  <si>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</si>
  <si>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</si>
  <si>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</si>
  <si>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</si>
  <si>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</si>
  <si>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</si>
  <si>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</si>
  <si>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</si>
  <si>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</si>
  <si>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</si>
  <si>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</si>
  <si>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</si>
  <si>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</si>
  <si>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</si>
  <si>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</si>
  <si>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</si>
  <si>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</si>
  <si>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</si>
  <si>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</si>
  <si>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</si>
  <si>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</si>
  <si>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</si>
  <si>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</si>
  <si>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</si>
  <si>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</si>
  <si>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</si>
  <si>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</si>
  <si>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</si>
  <si>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</si>
  <si>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</si>
  <si>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</si>
  <si>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</si>
  <si>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</si>
  <si>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</si>
  <si>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</si>
  <si>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</si>
  <si>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</si>
  <si>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</si>
  <si>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</si>
  <si>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</si>
  <si>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</si>
  <si>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</si>
  <si>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</si>
  <si>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</si>
  <si>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</si>
  <si>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</si>
  <si>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</si>
  <si>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</si>
  <si>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</si>
  <si>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</si>
  <si>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</si>
  <si>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</si>
  <si>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</si>
  <si>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</si>
  <si>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</si>
  <si>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</si>
  <si>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</si>
  <si>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</si>
  <si>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</si>
  <si>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</si>
  <si>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</si>
  <si>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</si>
  <si>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</si>
  <si>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</si>
  <si>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</si>
  <si>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</si>
  <si>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</si>
  <si>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</si>
  <si>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</si>
  <si>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</si>
  <si>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</si>
  <si>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</si>
  <si>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</si>
  <si>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</si>
  <si>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</si>
  <si>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</si>
  <si>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</si>
  <si>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</si>
  <si>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</si>
  <si>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</si>
  <si>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</si>
  <si>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</si>
  <si>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</si>
  <si>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</si>
  <si>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</si>
  <si>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</si>
  <si>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</si>
  <si>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</si>
  <si>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</si>
  <si>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</si>
  <si>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</si>
  <si>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</si>
  <si>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</si>
  <si>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</si>
  <si>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</si>
  <si>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</si>
  <si>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</si>
  <si>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</si>
  <si>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</si>
  <si>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</si>
  <si>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</si>
  <si>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</si>
  <si>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</si>
  <si>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</si>
  <si>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</si>
  <si>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</si>
  <si>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</si>
  <si>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</si>
  <si>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</si>
  <si>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</si>
  <si>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</si>
  <si>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</si>
  <si>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</si>
  <si>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</si>
  <si>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</si>
  <si>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</si>
  <si>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</si>
  <si>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</si>
  <si>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</si>
  <si>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</si>
  <si>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</si>
  <si>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</si>
  <si>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</si>
  <si>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</si>
  <si>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</si>
  <si>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</si>
  <si>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</si>
  <si>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</si>
  <si>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</si>
  <si>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</si>
  <si>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</si>
  <si>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</si>
  <si>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</si>
  <si>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</si>
  <si>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</si>
  <si>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</si>
  <si>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</si>
  <si>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</si>
  <si>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</si>
  <si>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</si>
  <si>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</si>
  <si>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</si>
  <si>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</si>
  <si>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</si>
  <si>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</si>
  <si>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</si>
  <si>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</si>
  <si>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</si>
  <si>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</si>
  <si>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</si>
  <si>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</si>
  <si>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</si>
  <si>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</si>
  <si>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</si>
  <si>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</si>
  <si>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</si>
  <si>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</si>
  <si>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</si>
  <si>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</si>
  <si>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</si>
  <si>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</si>
  <si>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</si>
  <si>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</si>
  <si>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</si>
  <si>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</si>
  <si>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</si>
  <si>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</si>
  <si>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</si>
  <si>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</si>
  <si>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</si>
  <si>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</si>
  <si>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</si>
  <si>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</si>
  <si>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</si>
  <si>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</si>
  <si>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</si>
  <si>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</si>
  <si>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</si>
  <si>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</si>
  <si>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</si>
  <si>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</si>
  <si>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</si>
  <si>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</si>
  <si>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</si>
  <si>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</si>
  <si>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</si>
  <si>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</si>
  <si>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</si>
  <si>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</si>
  <si>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</si>
  <si>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</si>
  <si>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</si>
  <si>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</si>
  <si>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</si>
  <si>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</si>
  <si>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</si>
  <si>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</si>
  <si>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</si>
  <si>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</si>
  <si>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</si>
  <si>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</si>
  <si>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</si>
  <si>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</si>
  <si>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</si>
  <si>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</si>
  <si>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</si>
  <si>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</si>
  <si>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</si>
  <si>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</si>
  <si>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</si>
  <si>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</si>
  <si>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</si>
  <si>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</si>
  <si>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</si>
  <si>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</si>
  <si>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</si>
  <si>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</si>
  <si>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</si>
  <si>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</si>
  <si>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</si>
  <si>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</si>
  <si>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</si>
  <si>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</si>
  <si>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</si>
  <si>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</si>
  <si>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</si>
  <si>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</si>
  <si>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</si>
  <si>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</si>
  <si>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</si>
  <si>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</si>
  <si>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</si>
  <si>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</si>
  <si>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</si>
  <si>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</si>
  <si>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</si>
  <si>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</si>
  <si>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</si>
  <si>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</si>
  <si>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</si>
  <si>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</si>
  <si>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</si>
  <si>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</si>
  <si>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</si>
  <si>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</si>
  <si>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</si>
  <si>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</si>
  <si>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</si>
  <si>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</si>
  <si>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</si>
  <si>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</si>
  <si>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</si>
  <si>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</si>
  <si>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</si>
  <si>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</si>
  <si>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</si>
  <si>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</si>
  <si>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</si>
  <si>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</si>
  <si>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</si>
  <si>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</si>
  <si>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</si>
  <si>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</si>
  <si>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</si>
  <si>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</si>
  <si>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</si>
  <si>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</si>
  <si>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</si>
  <si>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</si>
  <si>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</si>
  <si>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</si>
  <si>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</si>
  <si>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</si>
  <si>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</si>
  <si>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</si>
  <si>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</si>
  <si>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</si>
  <si>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</si>
  <si>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</si>
  <si>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</si>
  <si>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</si>
  <si>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</si>
  <si>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</si>
  <si>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</si>
  <si>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</si>
  <si>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</si>
  <si>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</si>
  <si>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</si>
  <si>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</si>
  <si>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</si>
  <si>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</si>
  <si>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</si>
  <si>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</si>
  <si>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</si>
  <si>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</si>
  <si>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</si>
  <si>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</si>
  <si>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</si>
  <si>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</si>
  <si>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</si>
  <si>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</si>
  <si>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</si>
  <si>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</si>
  <si>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</si>
  <si>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</si>
  <si>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</si>
  <si>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</si>
  <si>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</si>
  <si>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</si>
  <si>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</si>
  <si>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</si>
  <si>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</si>
  <si>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</si>
  <si>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</si>
  <si>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</si>
  <si>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</si>
  <si>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</si>
  <si>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</si>
  <si>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</si>
  <si>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</si>
  <si>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</si>
  <si>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</si>
  <si>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</si>
  <si>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</si>
  <si>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</si>
  <si>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</si>
  <si>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</si>
  <si>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</si>
  <si>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</si>
  <si>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</si>
  <si>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</si>
  <si>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</si>
  <si>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</si>
  <si>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</si>
  <si>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</si>
  <si>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</si>
  <si>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</si>
  <si>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</si>
  <si>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</si>
  <si>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</si>
  <si>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</si>
  <si>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</si>
  <si>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</si>
  <si>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</si>
  <si>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</si>
  <si>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</si>
  <si>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</si>
  <si>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</si>
  <si>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</si>
  <si>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</si>
  <si>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</si>
  <si>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</si>
  <si>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</si>
  <si>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</si>
  <si>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</si>
  <si>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</si>
  <si>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</si>
  <si>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</si>
  <si>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</si>
  <si>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</si>
  <si>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</si>
  <si>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</si>
  <si>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</si>
  <si>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</si>
  <si>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</si>
  <si>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</si>
  <si>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</si>
  <si>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</si>
  <si>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</si>
  <si>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</si>
  <si>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</si>
  <si>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</si>
  <si>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</si>
  <si>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</si>
  <si>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</si>
  <si>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</si>
  <si>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</si>
  <si>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</si>
  <si>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</si>
  <si>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</si>
  <si>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</si>
  <si>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</si>
  <si>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</si>
  <si>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</si>
  <si>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</si>
  <si>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</si>
  <si>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</si>
  <si>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</si>
  <si>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</si>
  <si>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</si>
  <si>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</si>
  <si>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</si>
  <si>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</si>
  <si>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</si>
  <si>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</si>
  <si>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</si>
  <si>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</si>
  <si>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</si>
  <si>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</si>
  <si>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</si>
  <si>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</si>
  <si>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</si>
  <si>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</si>
  <si>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</si>
  <si>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</si>
  <si>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</si>
  <si>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</si>
  <si>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</si>
  <si>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</si>
  <si>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</si>
  <si>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</si>
  <si>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</si>
  <si>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</si>
  <si>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</si>
  <si>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</si>
  <si>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</si>
  <si>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</si>
  <si>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</si>
  <si>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</si>
  <si>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</si>
  <si>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</si>
  <si>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</si>
  <si>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</si>
  <si>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</si>
  <si>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</si>
  <si>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</si>
  <si>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</si>
  <si>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</si>
  <si>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</si>
  <si>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</si>
  <si>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</si>
  <si>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</si>
  <si>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</si>
  <si>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</si>
  <si>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</si>
  <si>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</si>
  <si>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</si>
  <si>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</si>
  <si>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</si>
  <si>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</si>
  <si>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</si>
  <si>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</si>
  <si>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</si>
  <si>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</si>
  <si>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</si>
  <si>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</si>
  <si>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</si>
  <si>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</si>
  <si>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</si>
  <si>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</si>
  <si>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</si>
  <si>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</si>
  <si>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</si>
  <si>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</si>
  <si>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</si>
  <si>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</si>
  <si>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</si>
  <si>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</si>
  <si>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</si>
  <si>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</si>
  <si>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</si>
  <si>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</si>
  <si>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</si>
  <si>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</si>
  <si>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</si>
  <si>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</si>
  <si>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</si>
  <si>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</si>
  <si>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</si>
  <si>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</si>
  <si>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</si>
  <si>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</si>
  <si>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</si>
  <si>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</si>
  <si>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</si>
  <si>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</si>
  <si>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</si>
  <si>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</si>
  <si>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</si>
  <si>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</si>
  <si>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</si>
  <si>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</si>
  <si>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</si>
  <si>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</si>
  <si>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</si>
  <si>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</si>
  <si>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</si>
  <si>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</si>
  <si>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</si>
  <si>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</si>
  <si>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</si>
  <si>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</si>
  <si>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</si>
  <si>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</si>
  <si>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</si>
  <si>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</si>
  <si>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</si>
  <si>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</si>
  <si>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</si>
  <si>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</si>
  <si>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</si>
  <si>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</si>
  <si>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</si>
  <si>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</si>
  <si>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</si>
  <si>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</si>
  <si>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</si>
  <si>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</si>
  <si>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</si>
  <si>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</si>
  <si>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</si>
  <si>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</si>
  <si>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</si>
  <si>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</si>
  <si>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</si>
  <si>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</si>
  <si>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</si>
  <si>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</si>
  <si>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</si>
  <si>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</si>
  <si>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</si>
  <si>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</si>
  <si>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</si>
  <si>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</si>
  <si>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</si>
  <si>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</si>
  <si>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</si>
  <si>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</si>
  <si>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</si>
  <si>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</si>
  <si>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</si>
  <si>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</si>
  <si>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</si>
  <si>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</si>
  <si>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</si>
  <si>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</si>
  <si>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</si>
  <si>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</si>
  <si>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</si>
  <si>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</si>
  <si>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</si>
  <si>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</si>
  <si>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</si>
  <si>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</si>
  <si>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</si>
  <si>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</si>
  <si>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</si>
  <si>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</si>
  <si>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</si>
  <si>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</si>
  <si>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</si>
  <si>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</si>
  <si>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</si>
  <si>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</si>
  <si>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</si>
  <si>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</si>
  <si>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</si>
  <si>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</si>
  <si>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</si>
  <si>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</si>
  <si>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</si>
  <si>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</si>
  <si>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</si>
  <si>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</si>
  <si>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</si>
  <si>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</si>
  <si>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</si>
  <si>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</si>
  <si>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</si>
  <si>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</si>
  <si>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</si>
  <si>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</si>
  <si>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</si>
  <si>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</si>
  <si>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</si>
  <si>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</si>
  <si>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</si>
  <si>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</si>
  <si>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</si>
  <si>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</si>
  <si>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</si>
  <si>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</si>
  <si>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</si>
  <si>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</si>
  <si>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</si>
  <si>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</si>
  <si>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</si>
  <si>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</si>
  <si>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</si>
  <si>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</si>
  <si>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</si>
  <si>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</si>
  <si>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</si>
  <si>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</si>
  <si>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</si>
  <si>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</si>
  <si>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</si>
  <si>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</si>
  <si>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</si>
  <si>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</si>
  <si>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</si>
  <si>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</si>
  <si>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</si>
  <si>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</si>
  <si>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</si>
  <si>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</si>
  <si>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</si>
  <si>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</si>
  <si>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</si>
  <si>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</si>
  <si>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</si>
  <si>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</si>
  <si>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</si>
  <si>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</si>
  <si>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</si>
  <si>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</si>
  <si>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</si>
  <si>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</si>
  <si>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</si>
  <si>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</si>
  <si>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</si>
  <si>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</si>
  <si>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</si>
  <si>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</si>
  <si>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</si>
  <si>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</si>
  <si>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</si>
  <si>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</si>
  <si>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</si>
  <si>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</si>
  <si>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</si>
  <si>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</si>
  <si>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</si>
  <si>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</si>
  <si>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</si>
  <si>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</si>
  <si>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</si>
  <si>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</si>
  <si>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</si>
  <si>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</si>
  <si>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</si>
  <si>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</si>
  <si>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</si>
  <si>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</si>
  <si>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</si>
  <si>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</si>
  <si>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</si>
  <si>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</si>
  <si>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</si>
  <si>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</si>
  <si>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</si>
  <si>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</si>
  <si>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</si>
  <si>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</si>
  <si>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</si>
  <si>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</si>
  <si>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</si>
  <si>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</si>
  <si>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</si>
  <si>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</si>
  <si>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</si>
  <si>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</si>
  <si>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</si>
  <si>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</si>
  <si>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</si>
  <si>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</si>
  <si>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</si>
  <si>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</si>
  <si>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</si>
  <si>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</si>
  <si>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</si>
  <si>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</si>
  <si>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</si>
  <si>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</si>
  <si>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</si>
  <si>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</si>
  <si>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</si>
  <si>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</si>
  <si>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</si>
  <si>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</si>
  <si>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</si>
  <si>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</si>
  <si>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</si>
  <si>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</si>
  <si>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</si>
  <si>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</si>
  <si>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</si>
  <si>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</si>
  <si>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</si>
  <si>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</si>
  <si>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</si>
  <si>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</si>
  <si>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</si>
  <si>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</si>
  <si>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</si>
  <si>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</si>
  <si>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</si>
  <si>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</si>
  <si>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</si>
  <si>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</si>
  <si>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</si>
  <si>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</si>
  <si>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</si>
  <si>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</si>
  <si>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</si>
  <si>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</si>
  <si>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</si>
  <si>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</si>
  <si>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</si>
  <si>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</si>
  <si>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</si>
  <si>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</si>
  <si>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</si>
  <si>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</si>
  <si>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</si>
  <si>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</si>
  <si>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</si>
  <si>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</si>
  <si>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</si>
  <si>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</si>
  <si>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</si>
  <si>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</si>
  <si>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</si>
  <si>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</si>
  <si>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</si>
  <si>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</si>
  <si>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</si>
  <si>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</si>
  <si>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</si>
  <si>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</si>
  <si>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</si>
  <si>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</si>
  <si>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</si>
  <si>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</si>
  <si>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</si>
  <si>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</si>
  <si>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</si>
  <si>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</si>
  <si>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</si>
  <si>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</si>
  <si>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</si>
  <si>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</si>
  <si>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</si>
  <si>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</si>
  <si>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</si>
  <si>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</si>
  <si>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</si>
  <si>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</si>
  <si>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</si>
  <si>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</si>
  <si>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</si>
  <si>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</si>
  <si>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</si>
  <si>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</si>
  <si>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</si>
  <si>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</si>
  <si>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</si>
  <si>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</si>
  <si>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</si>
  <si>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</si>
  <si>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</si>
  <si>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</si>
  <si>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</si>
  <si>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</si>
  <si>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</si>
  <si>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</si>
  <si>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</si>
  <si>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</si>
  <si>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</si>
  <si>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</si>
  <si>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</si>
  <si>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</si>
  <si>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</si>
  <si>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</si>
  <si>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</si>
  <si>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</si>
  <si>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</si>
  <si>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</si>
  <si>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</si>
  <si>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</si>
  <si>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</si>
  <si>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</si>
  <si>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</si>
  <si>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</si>
  <si>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</si>
  <si>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</si>
  <si>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</si>
  <si>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</si>
  <si>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</si>
  <si>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</si>
  <si>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</si>
  <si>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</si>
  <si>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</si>
  <si>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</si>
  <si>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</si>
  <si>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</si>
  <si>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</si>
  <si>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</si>
  <si>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</si>
  <si>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</si>
  <si>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</si>
  <si>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</si>
  <si>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</si>
  <si>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</si>
  <si>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</si>
  <si>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</si>
  <si>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</si>
  <si>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</si>
  <si>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</si>
  <si>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</si>
  <si>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</si>
  <si>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</si>
  <si>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</si>
  <si>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</si>
  <si>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</si>
  <si>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</si>
  <si>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</si>
  <si>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</si>
  <si>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</si>
  <si>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</si>
  <si>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</si>
  <si>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</si>
  <si>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</si>
  <si>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</si>
  <si>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</si>
  <si>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</si>
  <si>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</si>
  <si>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</si>
  <si>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</si>
  <si>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</si>
  <si>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</si>
  <si>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</si>
  <si>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</si>
  <si>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</si>
  <si>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</si>
  <si>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</si>
  <si>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</si>
  <si>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</si>
  <si>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</si>
  <si>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</si>
  <si>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</si>
  <si>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</si>
  <si>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</si>
  <si>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</si>
  <si>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</si>
  <si>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</si>
  <si>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</si>
  <si>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</si>
  <si>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</si>
  <si>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</si>
  <si>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</si>
  <si>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</si>
  <si>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</si>
  <si>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</si>
  <si>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</si>
  <si>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</si>
  <si>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</si>
  <si>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</si>
  <si>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</si>
  <si>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</si>
  <si>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</si>
  <si>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</si>
  <si>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</si>
  <si>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</si>
  <si>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</si>
  <si>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</si>
  <si>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</si>
  <si>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</si>
  <si>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</si>
  <si>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</si>
  <si>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</si>
  <si>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</si>
  <si>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</si>
  <si>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</si>
  <si>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</si>
  <si>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</si>
  <si>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</si>
  <si>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</si>
  <si>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</si>
  <si>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</si>
  <si>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</si>
  <si>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</si>
  <si>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</si>
  <si>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</si>
  <si>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</si>
  <si>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</si>
  <si>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</si>
  <si>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</si>
  <si>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</si>
  <si>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</si>
  <si>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</si>
  <si>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</si>
  <si>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</si>
  <si>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</si>
  <si>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</si>
  <si>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</si>
  <si>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</si>
  <si>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</si>
  <si>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</si>
  <si>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</si>
  <si>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</si>
  <si>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</si>
  <si>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</si>
  <si>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</si>
  <si>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</si>
  <si>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</si>
  <si>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</si>
  <si>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</si>
  <si>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</si>
  <si>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</si>
  <si>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</si>
  <si>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</si>
  <si>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</si>
  <si>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</si>
  <si>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</si>
  <si>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</si>
  <si>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</si>
  <si>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</si>
  <si>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</si>
  <si>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</si>
  <si>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</si>
  <si>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</si>
  <si>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</si>
  <si>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</si>
  <si>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</si>
  <si>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</si>
  <si>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</si>
  <si>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</si>
  <si>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</si>
  <si>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</si>
  <si>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</si>
  <si>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</si>
  <si>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</si>
  <si>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</si>
  <si>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</si>
  <si>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</si>
  <si>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</si>
  <si>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</si>
  <si>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</si>
  <si>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</si>
  <si>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</si>
  <si>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</si>
  <si>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</si>
  <si>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</si>
  <si>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</si>
  <si>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</si>
  <si>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</si>
  <si>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</si>
  <si>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</si>
  <si>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</si>
  <si>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</si>
  <si>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</si>
  <si>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</si>
  <si>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</si>
  <si>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</si>
  <si>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</si>
  <si>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</si>
  <si>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</si>
  <si>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</si>
  <si>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</si>
  <si>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</si>
  <si>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</si>
  <si>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</si>
  <si>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</si>
  <si>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</si>
  <si>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</si>
  <si>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</si>
  <si>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</si>
  <si>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</si>
  <si>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</si>
  <si>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</si>
  <si>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</si>
  <si>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</si>
  <si>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</si>
  <si>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</si>
  <si>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</si>
  <si>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</si>
  <si>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</si>
  <si>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</si>
  <si>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</si>
  <si>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</si>
  <si>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</si>
  <si>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</si>
  <si>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</si>
  <si>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</si>
  <si>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</si>
  <si>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</si>
  <si>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</si>
  <si>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</si>
  <si>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</si>
  <si>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</si>
  <si>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</si>
  <si>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</si>
  <si>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</si>
  <si>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</si>
  <si>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</si>
  <si>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</si>
  <si>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</si>
  <si>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</si>
  <si>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</si>
  <si>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</si>
  <si>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</si>
  <si>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</si>
  <si>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</si>
  <si>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</si>
  <si>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</si>
  <si>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</si>
  <si>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</si>
  <si>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</si>
  <si>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</si>
  <si>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</si>
  <si>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</si>
  <si>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</si>
  <si>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</si>
  <si>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</si>
  <si>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</si>
  <si>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</si>
  <si>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</si>
  <si>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</si>
  <si>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</si>
  <si>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</si>
  <si>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</si>
  <si>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</si>
  <si>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</si>
  <si>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</si>
  <si>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</si>
  <si>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</si>
  <si>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</si>
  <si>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</si>
  <si>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</si>
  <si>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</si>
  <si>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</si>
  <si>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</si>
  <si>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</si>
  <si>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</si>
  <si>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</si>
  <si>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</si>
  <si>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</si>
  <si>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</si>
  <si>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</si>
  <si>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</si>
  <si>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</si>
  <si>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</si>
  <si>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</si>
  <si>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</si>
  <si>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</si>
  <si>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</si>
  <si>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</si>
  <si>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</si>
  <si>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</si>
  <si>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</si>
  <si>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</si>
  <si>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</si>
  <si>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</si>
  <si>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</si>
  <si>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</si>
  <si>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</si>
  <si>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</si>
  <si>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</si>
  <si>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</si>
  <si>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</si>
  <si>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</si>
  <si>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</si>
  <si>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</si>
  <si>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</si>
  <si>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</si>
  <si>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</si>
  <si>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</si>
  <si>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</si>
  <si>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</si>
  <si>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</si>
  <si>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</si>
  <si>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</si>
  <si>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</si>
  <si>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</si>
  <si>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</si>
  <si>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</si>
  <si>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</si>
  <si>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</si>
  <si>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</si>
  <si>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</si>
  <si>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</si>
  <si>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</si>
  <si>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</si>
  <si>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</si>
  <si>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</si>
  <si>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</si>
  <si>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</si>
  <si>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</si>
  <si>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</si>
  <si>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</si>
  <si>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</si>
  <si>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</si>
  <si>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</si>
  <si>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</si>
  <si>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</si>
  <si>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</si>
  <si>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</si>
  <si>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</si>
  <si>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</si>
  <si>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</si>
  <si>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</si>
  <si>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</si>
  <si>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</si>
  <si>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</si>
  <si>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</si>
  <si>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</si>
  <si>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</si>
  <si>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</si>
  <si>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</si>
  <si>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</si>
  <si>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</si>
  <si>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</si>
  <si>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</si>
  <si>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</si>
  <si>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</si>
  <si>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</si>
  <si>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</si>
  <si>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</si>
  <si>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</si>
  <si>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</si>
  <si>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</si>
  <si>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</si>
  <si>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</si>
  <si>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</si>
  <si>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</si>
  <si>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</si>
  <si>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</si>
  <si>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</si>
  <si>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</si>
  <si>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</si>
  <si>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</si>
  <si>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</si>
  <si>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</si>
  <si>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</si>
  <si>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</si>
  <si>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</si>
  <si>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</si>
  <si>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</si>
  <si>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</si>
  <si>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</si>
  <si>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</si>
  <si>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</si>
  <si>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</si>
  <si>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</si>
  <si>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</si>
  <si>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</si>
  <si>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</si>
  <si>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</si>
  <si>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</si>
  <si>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</si>
  <si>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</si>
  <si>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</si>
  <si>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</si>
  <si>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</si>
  <si>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</si>
  <si>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</si>
  <si>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</si>
  <si>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</si>
  <si>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</si>
  <si>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</si>
  <si>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</si>
  <si>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</si>
  <si>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</si>
  <si>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</si>
  <si>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</si>
  <si>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</si>
  <si>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</si>
  <si>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</si>
  <si>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</si>
  <si>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</si>
  <si>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</si>
  <si>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</si>
  <si>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</si>
  <si>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</si>
  <si>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</si>
  <si>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</si>
  <si>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</si>
  <si>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</si>
  <si>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</si>
  <si>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</si>
  <si>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</si>
  <si>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</si>
  <si>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</si>
  <si>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</si>
  <si>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</si>
  <si>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</si>
  <si>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</si>
  <si>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</si>
  <si>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</si>
  <si>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</si>
  <si>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</si>
  <si>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</si>
  <si>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</si>
  <si>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</si>
  <si>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</si>
  <si>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</si>
  <si>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</si>
  <si>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</si>
  <si>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</si>
  <si>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</si>
  <si>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</si>
  <si>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</si>
  <si>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</si>
  <si>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</si>
  <si>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</si>
  <si>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</si>
  <si>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</si>
  <si>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</si>
  <si>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</si>
  <si>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</si>
  <si>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</si>
  <si>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</si>
  <si>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</si>
  <si>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</si>
  <si>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</si>
  <si>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</si>
  <si>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</si>
  <si>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</si>
  <si>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</si>
  <si>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</si>
  <si>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</si>
  <si>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</si>
  <si>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</si>
  <si>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</si>
  <si>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</si>
  <si>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</si>
  <si>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</si>
  <si>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</si>
  <si>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</si>
  <si>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</si>
  <si>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</si>
  <si>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</si>
  <si>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</si>
  <si>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</si>
  <si>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</si>
  <si>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</si>
  <si>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</si>
  <si>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</si>
  <si>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</si>
  <si>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</si>
  <si>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</si>
  <si>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</si>
  <si>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</si>
  <si>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</si>
  <si>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</si>
  <si>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</si>
  <si>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</si>
  <si>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</si>
  <si>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</si>
  <si>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</si>
  <si>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</si>
  <si>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</si>
  <si>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</si>
  <si>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</si>
  <si>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</si>
  <si>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</si>
  <si>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</si>
  <si>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</si>
  <si>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</si>
  <si>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</si>
  <si>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</si>
  <si>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</si>
  <si>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</si>
  <si>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</si>
  <si>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</si>
  <si>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</si>
  <si>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</si>
  <si>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</si>
  <si>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</si>
  <si>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</si>
  <si>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</si>
  <si>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</si>
  <si>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</si>
  <si>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</si>
  <si>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</si>
  <si>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</si>
  <si>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</si>
  <si>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</si>
  <si>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</si>
  <si>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</si>
  <si>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</si>
  <si>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</si>
  <si>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</si>
  <si>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</si>
  <si>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</si>
  <si>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</si>
  <si>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</si>
  <si>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</si>
  <si>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</si>
  <si>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</si>
  <si>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</si>
  <si>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</si>
  <si>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</si>
  <si>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</si>
  <si>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</si>
  <si>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</si>
  <si>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</si>
  <si>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</si>
  <si>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</si>
  <si>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</si>
  <si>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</si>
  <si>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</si>
  <si>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</si>
  <si>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</si>
  <si>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</si>
  <si>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</si>
  <si>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</si>
  <si>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</si>
  <si>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</si>
  <si>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</si>
  <si>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</si>
  <si>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</si>
  <si>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</si>
  <si>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</si>
  <si>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</si>
  <si>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</si>
  <si>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</si>
  <si>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</si>
  <si>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</si>
  <si>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</si>
  <si>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</si>
  <si>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</si>
  <si>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</si>
  <si>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</si>
  <si>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</si>
  <si>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</si>
  <si>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</si>
  <si>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</si>
  <si>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</si>
  <si>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</si>
  <si>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</si>
  <si>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</si>
  <si>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</si>
  <si>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</si>
  <si>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</si>
  <si>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</si>
  <si>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</si>
  <si>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</si>
  <si>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</si>
  <si>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</si>
  <si>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</si>
  <si>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</si>
  <si>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</si>
  <si>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</si>
  <si>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</si>
  <si>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</si>
  <si>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</si>
  <si>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</si>
  <si>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</si>
  <si>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</si>
  <si>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</si>
  <si>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</si>
  <si>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</si>
  <si>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</si>
  <si>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</si>
  <si>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</si>
  <si>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</si>
  <si>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</si>
  <si>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</si>
  <si>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</si>
  <si>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</si>
  <si>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</si>
  <si>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</si>
  <si>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</si>
  <si>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</si>
  <si>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</si>
  <si>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</si>
  <si>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</si>
  <si>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</si>
  <si>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</si>
  <si>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</si>
  <si>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</si>
  <si>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</si>
  <si>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</si>
  <si>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</si>
  <si>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</si>
  <si>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</si>
  <si>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</si>
  <si>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</si>
  <si>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</si>
  <si>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</si>
  <si>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</si>
  <si>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</si>
  <si>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</si>
  <si>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</si>
  <si>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</si>
  <si>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</si>
  <si>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</si>
  <si>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</si>
  <si>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</si>
  <si>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</si>
  <si>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</si>
  <si>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</si>
  <si>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</si>
  <si>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</si>
  <si>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</si>
  <si>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</si>
  <si>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</si>
  <si>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</si>
  <si>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</si>
  <si>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</si>
  <si>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</si>
  <si>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</si>
  <si>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</si>
  <si>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</si>
  <si>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</si>
  <si>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</si>
  <si>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</si>
  <si>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</si>
  <si>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</si>
  <si>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</si>
  <si>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</si>
  <si>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</si>
  <si>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</si>
  <si>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</si>
  <si>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</si>
  <si>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</si>
  <si>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</si>
  <si>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</si>
  <si>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</si>
  <si>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</si>
  <si>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</si>
  <si>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</si>
  <si>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</si>
  <si>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</si>
  <si>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</si>
  <si>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</si>
  <si>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</si>
  <si>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</si>
  <si>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</si>
  <si>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</si>
  <si>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</si>
  <si>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</si>
  <si>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</si>
  <si>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</si>
  <si>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</si>
  <si>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</si>
  <si>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</si>
  <si>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</si>
  <si>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</si>
  <si>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</si>
  <si>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</si>
  <si>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</si>
  <si>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</si>
  <si>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</si>
  <si>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</si>
  <si>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</si>
  <si>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</si>
  <si>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</si>
  <si>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</si>
  <si>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</si>
  <si>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</si>
  <si>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</si>
  <si>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</si>
  <si>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</si>
  <si>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</si>
  <si>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</si>
  <si>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</si>
  <si>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</si>
  <si>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</si>
  <si>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</si>
  <si>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</si>
  <si>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</si>
  <si>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</si>
  <si>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</si>
  <si>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</si>
  <si>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</si>
  <si>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</si>
  <si>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</si>
  <si>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</si>
  <si>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</si>
  <si>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</si>
  <si>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</si>
  <si>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</si>
  <si>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</si>
  <si>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</si>
  <si>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</si>
  <si>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</si>
  <si>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</si>
  <si>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</si>
  <si>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</si>
  <si>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</si>
  <si>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</si>
  <si>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</si>
  <si>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</si>
  <si>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</si>
  <si>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</si>
  <si>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</si>
  <si>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</si>
  <si>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</si>
  <si>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</si>
  <si>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</si>
  <si>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</si>
  <si>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</si>
  <si>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</si>
  <si>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</si>
  <si>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</si>
  <si>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</si>
  <si>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</si>
  <si>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</si>
  <si>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</si>
  <si>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</si>
  <si>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</si>
  <si>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</si>
  <si>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</si>
  <si>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</si>
  <si>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</si>
  <si>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</si>
  <si>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</si>
  <si>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</si>
  <si>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</si>
  <si>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</si>
  <si>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</si>
  <si>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</si>
  <si>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</si>
  <si>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</si>
  <si>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</si>
  <si>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</si>
  <si>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</si>
  <si>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</si>
  <si>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</si>
  <si>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</si>
  <si>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</si>
  <si>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</si>
  <si>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</si>
  <si>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</si>
  <si>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</si>
  <si>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</si>
  <si>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</si>
  <si>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</si>
  <si>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</si>
  <si>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</si>
  <si>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</si>
  <si>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</si>
  <si>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</si>
  <si>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</si>
  <si>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</si>
  <si>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</si>
  <si>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</si>
  <si>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</si>
  <si>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</si>
  <si>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</si>
  <si>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</si>
  <si>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</si>
  <si>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</si>
  <si>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</si>
  <si>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</si>
  <si>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</si>
  <si>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</si>
  <si>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</si>
  <si>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</si>
  <si>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</si>
  <si>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</si>
  <si>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</si>
  <si>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</si>
  <si>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</si>
  <si>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</si>
  <si>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</si>
  <si>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</si>
  <si>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</si>
  <si>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</si>
  <si>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</si>
  <si>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</si>
  <si>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</si>
  <si>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</si>
  <si>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</si>
  <si>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</si>
  <si>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</si>
  <si>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</si>
  <si>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</si>
  <si>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</si>
  <si>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</si>
  <si>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</si>
  <si>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</si>
  <si>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</si>
  <si>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</si>
  <si>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</si>
  <si>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</si>
  <si>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</si>
  <si>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</si>
  <si>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</si>
  <si>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</si>
  <si>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</si>
  <si>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</si>
  <si>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</si>
  <si>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</si>
  <si>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</si>
  <si>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</si>
  <si>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</si>
  <si>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</si>
  <si>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</si>
  <si>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</si>
  <si>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</si>
  <si>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</si>
  <si>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</si>
  <si>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</si>
  <si>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</si>
  <si>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</si>
  <si>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</si>
  <si>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</si>
  <si>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</si>
  <si>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</si>
  <si>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</si>
  <si>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</si>
  <si>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</si>
  <si>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</si>
  <si>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</si>
  <si>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</si>
  <si>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</si>
  <si>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</si>
  <si>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</si>
  <si>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</si>
  <si>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</si>
  <si>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</si>
  <si>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</si>
  <si>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</si>
  <si>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</si>
  <si>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</si>
  <si>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</si>
  <si>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</si>
  <si>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</si>
  <si>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</si>
  <si>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</si>
  <si>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</si>
  <si>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</si>
  <si>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</si>
  <si>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</si>
  <si>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</si>
  <si>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</si>
  <si>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</si>
  <si>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</si>
  <si>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</si>
  <si>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</si>
  <si>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</si>
  <si>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</si>
  <si>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</si>
  <si>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</si>
  <si>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</si>
  <si>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</si>
  <si>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</si>
  <si>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</si>
  <si>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</si>
  <si>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</si>
  <si>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</si>
  <si>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</si>
  <si>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</si>
  <si>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</si>
  <si>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</si>
  <si>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</si>
  <si>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</si>
  <si>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</si>
  <si>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</si>
  <si>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</si>
  <si>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</si>
  <si>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</si>
  <si>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</si>
  <si>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</si>
  <si>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</si>
  <si>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</si>
  <si>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</si>
  <si>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</si>
  <si>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</si>
  <si>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</si>
  <si>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</si>
  <si>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</si>
  <si>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</si>
  <si>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</si>
  <si>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</si>
  <si>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</si>
  <si>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</si>
  <si>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</si>
  <si>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</si>
  <si>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</si>
  <si>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</si>
  <si>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</si>
  <si>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</si>
  <si>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</si>
  <si>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</si>
  <si>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</si>
  <si>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</si>
  <si>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</si>
  <si>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</si>
  <si>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</si>
  <si>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</si>
  <si>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</si>
  <si>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</si>
  <si>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</si>
  <si>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</si>
  <si>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</si>
  <si>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</si>
  <si>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</si>
  <si>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</si>
  <si>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</si>
  <si>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</si>
  <si>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</si>
  <si>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</si>
  <si>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</si>
  <si>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</si>
  <si>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</si>
  <si>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</si>
  <si>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</si>
  <si>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</si>
  <si>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</si>
  <si>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</si>
  <si>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</si>
  <si>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</si>
  <si>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</si>
  <si>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</si>
  <si>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</si>
  <si>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</si>
  <si>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</si>
  <si>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</si>
  <si>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</si>
  <si>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</si>
  <si>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</si>
  <si>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</si>
  <si>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</si>
  <si>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</si>
  <si>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</si>
  <si>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</si>
  <si>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</si>
  <si>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</si>
  <si>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</si>
  <si>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</si>
  <si>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</si>
  <si>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</si>
  <si>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</si>
  <si>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</si>
  <si>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</si>
  <si>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</si>
  <si>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</si>
  <si>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</si>
  <si>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</si>
  <si>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</si>
  <si>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</si>
  <si>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</si>
  <si>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</si>
  <si>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</si>
  <si>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</si>
  <si>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</si>
  <si>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</si>
  <si>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</si>
  <si>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</si>
  <si>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</si>
  <si>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</si>
  <si>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</si>
  <si>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</si>
  <si>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</si>
  <si>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</si>
  <si>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</si>
  <si>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</si>
  <si>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</si>
  <si>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</si>
  <si>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</si>
  <si>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</si>
  <si>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</si>
  <si>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</si>
  <si>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</si>
  <si>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</si>
  <si>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</si>
  <si>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</si>
  <si>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</si>
  <si>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</si>
  <si>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</si>
  <si>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</si>
  <si>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</si>
  <si>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</si>
  <si>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</si>
  <si>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</si>
  <si>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</si>
  <si>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</si>
  <si>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</si>
  <si>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</si>
  <si>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</si>
  <si>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</si>
  <si>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</si>
  <si>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</si>
  <si>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</si>
  <si>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</si>
  <si>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</si>
  <si>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</si>
  <si>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</si>
  <si>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</si>
  <si>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</si>
  <si>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</si>
  <si>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</si>
  <si>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</si>
  <si>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</si>
  <si>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</si>
  <si>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</si>
  <si>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</si>
  <si>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</si>
  <si>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</si>
  <si>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</si>
  <si>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</si>
  <si>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</si>
  <si>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</si>
  <si>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</si>
  <si>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</si>
  <si>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</si>
  <si>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</si>
  <si>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</si>
  <si>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</si>
  <si>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</si>
  <si>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</si>
  <si>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</si>
  <si>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</si>
  <si>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</si>
  <si>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</si>
  <si>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</si>
  <si>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</si>
  <si>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</si>
  <si>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</si>
  <si>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</si>
  <si>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</si>
  <si>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</si>
  <si>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</si>
  <si>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</si>
  <si>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</si>
  <si>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</si>
  <si>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</si>
  <si>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</si>
  <si>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</si>
  <si>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</si>
  <si>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</si>
  <si>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</si>
  <si>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</si>
  <si>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</si>
  <si>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</si>
  <si>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</si>
  <si>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</si>
  <si>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</si>
  <si>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</si>
  <si>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</si>
  <si>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</si>
  <si>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</si>
  <si>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</si>
  <si>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</si>
  <si>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</si>
  <si>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</si>
  <si>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</si>
  <si>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</si>
  <si>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</si>
  <si>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</si>
  <si>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</si>
  <si>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</si>
  <si>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</si>
  <si>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</si>
  <si>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</si>
  <si>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</si>
  <si>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</si>
  <si>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</si>
  <si>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</si>
  <si>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</si>
  <si>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</si>
  <si>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</si>
  <si>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</si>
  <si>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</si>
  <si>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</si>
  <si>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</si>
  <si>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</si>
  <si>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</si>
  <si>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</si>
  <si>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</si>
  <si>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</si>
  <si>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</si>
  <si>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</si>
  <si>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</si>
  <si>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</si>
  <si>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</si>
  <si>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</si>
  <si>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</si>
  <si>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</si>
  <si>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</si>
  <si>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</si>
  <si>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</si>
  <si>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</si>
  <si>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</si>
  <si>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</si>
  <si>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</si>
  <si>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</si>
  <si>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</si>
  <si>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</si>
  <si>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</si>
  <si>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</si>
  <si>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</si>
  <si>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</si>
  <si>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</si>
  <si>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</si>
  <si>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</si>
  <si>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</si>
  <si>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</si>
  <si>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</si>
  <si>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</si>
  <si>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</si>
  <si>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</si>
  <si>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</si>
  <si>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</si>
  <si>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</si>
  <si>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</si>
  <si>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</si>
  <si>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</si>
  <si>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</si>
  <si>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</si>
  <si>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</si>
  <si>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</si>
  <si>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</si>
  <si>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</si>
  <si>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</si>
  <si>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</si>
  <si>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</si>
  <si>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</si>
  <si>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</si>
  <si>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</si>
  <si>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</si>
  <si>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</si>
  <si>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</si>
  <si>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</si>
  <si>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</si>
  <si>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</si>
  <si>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</si>
  <si>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</si>
  <si>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</si>
  <si>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</si>
  <si>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</si>
  <si>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</si>
  <si>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</si>
  <si>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</si>
  <si>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</si>
  <si>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</si>
  <si>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</si>
  <si>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</si>
  <si>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</si>
  <si>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</si>
  <si>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</si>
  <si>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</si>
  <si>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</si>
  <si>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</si>
  <si>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</si>
  <si>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</si>
  <si>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</si>
  <si>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</si>
  <si>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</si>
  <si>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</si>
  <si>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</si>
  <si>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</si>
  <si>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</si>
  <si>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</si>
  <si>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</si>
  <si>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</si>
  <si>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</si>
  <si>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</si>
  <si>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</si>
  <si>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</si>
  <si>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</si>
  <si>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</si>
  <si>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</si>
  <si>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</si>
  <si>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</si>
  <si>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</si>
  <si>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</si>
  <si>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</si>
  <si>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</si>
  <si>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</si>
  <si>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</si>
  <si>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</si>
  <si>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</si>
  <si>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</si>
  <si>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</si>
  <si>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</si>
  <si>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</si>
  <si>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</si>
  <si>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</si>
  <si>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</si>
  <si>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</si>
  <si>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</si>
  <si>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</si>
  <si>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</si>
  <si>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</si>
  <si>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</si>
  <si>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</si>
  <si>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</si>
  <si>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</si>
  <si>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</si>
  <si>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</si>
  <si>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</si>
  <si>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</si>
  <si>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</si>
  <si>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</si>
  <si>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</si>
  <si>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</si>
  <si>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</si>
  <si>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</si>
  <si>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</si>
  <si>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</si>
  <si>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</si>
  <si>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</si>
  <si>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</si>
  <si>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</si>
  <si>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</si>
  <si>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</si>
  <si>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</si>
  <si>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</si>
  <si>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</si>
  <si>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</si>
  <si>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</si>
  <si>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</si>
  <si>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</si>
  <si>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</si>
  <si>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</si>
  <si>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</si>
  <si>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</si>
  <si>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</si>
  <si>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</si>
  <si>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</si>
  <si>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</si>
  <si>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</si>
  <si>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</si>
  <si>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</si>
  <si>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</si>
  <si>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</si>
  <si>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</si>
  <si>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</si>
  <si>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</si>
  <si>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</si>
  <si>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</si>
  <si>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</si>
  <si>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</si>
  <si>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</si>
  <si>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</si>
  <si>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</si>
  <si>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</si>
  <si>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</si>
  <si>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</si>
  <si>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</si>
  <si>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</si>
  <si>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</si>
  <si>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</si>
  <si>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</si>
  <si>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</si>
  <si>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</si>
  <si>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</si>
  <si>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</si>
  <si>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</si>
  <si>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</si>
  <si>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</si>
  <si>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</si>
  <si>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</si>
  <si>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</si>
  <si>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</si>
  <si>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</si>
  <si>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</si>
  <si>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</si>
  <si>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</si>
  <si>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</si>
  <si>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</si>
  <si>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</si>
  <si>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</si>
  <si>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</si>
  <si>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</si>
  <si>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</si>
  <si>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</si>
  <si>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</si>
  <si>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</si>
  <si>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</si>
  <si>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</si>
  <si>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</si>
  <si>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</si>
  <si>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</si>
  <si>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</si>
  <si>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</si>
  <si>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</si>
  <si>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</si>
  <si>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</si>
  <si>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</si>
  <si>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</si>
  <si>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</si>
  <si>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</si>
  <si>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</si>
  <si>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</si>
  <si>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</si>
  <si>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</si>
  <si>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</si>
  <si>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</si>
  <si>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</si>
  <si>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</si>
  <si>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</si>
  <si>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</si>
  <si>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</si>
  <si>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</si>
  <si>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</si>
  <si>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</si>
  <si>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</si>
  <si>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</si>
  <si>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</si>
  <si>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</si>
  <si>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</si>
  <si>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</si>
  <si>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</si>
  <si>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</si>
  <si>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</si>
  <si>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</si>
  <si>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</si>
  <si>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</si>
  <si>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</si>
  <si>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</si>
  <si>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</si>
  <si>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</si>
  <si>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</si>
  <si>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</si>
  <si>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</si>
  <si>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</si>
  <si>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</si>
  <si>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</si>
  <si>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</si>
  <si>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</si>
  <si>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</si>
  <si>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</si>
  <si>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</si>
  <si>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</si>
  <si>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</si>
  <si>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</si>
  <si>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</si>
  <si>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</si>
  <si>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</si>
  <si>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</si>
  <si>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</si>
  <si>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</si>
  <si>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</si>
  <si>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</si>
  <si>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</si>
  <si>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</si>
  <si>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</si>
  <si>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</si>
  <si>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</si>
  <si>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</si>
  <si>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</si>
  <si>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</si>
  <si>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</si>
  <si>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</si>
  <si>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</si>
  <si>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</si>
  <si>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</si>
  <si>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</si>
  <si>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</si>
  <si>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</si>
  <si>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</si>
  <si>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</si>
  <si>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</si>
  <si>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</si>
  <si>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</si>
  <si>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</si>
  <si>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</si>
  <si>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</si>
  <si>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</si>
  <si>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</si>
  <si>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</si>
  <si>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</si>
  <si>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</si>
  <si>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</si>
  <si>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</si>
  <si>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</si>
  <si>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</si>
  <si>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</si>
  <si>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</si>
  <si>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</si>
  <si>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</si>
  <si>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</si>
  <si>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</si>
  <si>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</si>
  <si>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</si>
  <si>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</si>
  <si>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</si>
  <si>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</si>
  <si>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</si>
  <si>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</si>
  <si>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</si>
  <si>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</si>
  <si>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</si>
  <si>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</si>
  <si>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</si>
  <si>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</si>
  <si>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</si>
  <si>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</si>
  <si>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</si>
  <si>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</si>
  <si>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</si>
  <si>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</si>
  <si>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</si>
  <si>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</si>
  <si>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</si>
  <si>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</si>
  <si>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</si>
  <si>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</si>
  <si>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</si>
  <si>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</si>
  <si>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</si>
  <si>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</si>
  <si>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</si>
  <si>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</si>
  <si>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</si>
  <si>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</si>
  <si>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</si>
  <si>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</si>
  <si>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</si>
  <si>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</si>
  <si>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</si>
  <si>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</si>
  <si>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</si>
  <si>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</si>
  <si>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</si>
  <si>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</si>
  <si>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</si>
  <si>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</si>
  <si>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</si>
  <si>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</si>
  <si>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</si>
  <si>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</si>
  <si>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</si>
  <si>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</si>
  <si>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</si>
  <si>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</si>
  <si>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</si>
  <si>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</si>
  <si>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</si>
  <si>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</si>
  <si>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</si>
  <si>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</si>
  <si>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</si>
  <si>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</si>
  <si>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</si>
  <si>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</si>
  <si>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</si>
  <si>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</si>
  <si>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</si>
  <si>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</si>
  <si>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</si>
  <si>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</si>
  <si>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</si>
  <si>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</si>
  <si>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</si>
  <si>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</si>
  <si>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</si>
  <si>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</si>
  <si>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</si>
  <si>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</si>
  <si>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</si>
  <si>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</si>
  <si>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</si>
  <si>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</si>
  <si>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</si>
  <si>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</si>
  <si>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</si>
  <si>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</si>
  <si>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</si>
  <si>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</si>
  <si>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</si>
  <si>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</si>
  <si>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</si>
  <si>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</si>
  <si>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</si>
  <si>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</si>
  <si>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</si>
  <si>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</si>
  <si>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</si>
  <si>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</si>
  <si>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</si>
  <si>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</si>
  <si>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</si>
  <si>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</si>
  <si>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</si>
  <si>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</si>
  <si>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</si>
  <si>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</si>
  <si>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</si>
  <si>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</si>
  <si>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</si>
  <si>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</si>
  <si>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</si>
  <si>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</si>
  <si>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</si>
  <si>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</si>
  <si>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</si>
  <si>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</si>
  <si>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</si>
  <si>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</si>
  <si>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</si>
  <si>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</si>
  <si>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</si>
  <si>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</si>
  <si>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</si>
  <si>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</si>
  <si>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</si>
  <si>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</si>
  <si>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</si>
  <si>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</si>
  <si>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</si>
  <si>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</si>
  <si>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</si>
  <si>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</si>
  <si>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</si>
  <si>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</si>
  <si>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</si>
  <si>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</si>
  <si>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</si>
  <si>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</si>
  <si>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</si>
  <si>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</si>
  <si>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</si>
  <si>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</si>
  <si>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</si>
  <si>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</si>
  <si>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</si>
  <si>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</si>
  <si>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</si>
  <si>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</si>
  <si>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</si>
  <si>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</si>
  <si>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</si>
  <si>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</si>
  <si>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</si>
  <si>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</si>
  <si>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</si>
  <si>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</si>
  <si>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</si>
  <si>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</si>
  <si>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</si>
  <si>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</si>
  <si>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</si>
  <si>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</si>
  <si>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</si>
  <si>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</si>
  <si>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</si>
  <si>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</si>
  <si>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</si>
  <si>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</si>
  <si>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</si>
  <si>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</si>
  <si>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</si>
  <si>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</si>
  <si>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</si>
  <si>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</si>
  <si>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</si>
  <si>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</si>
  <si>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</si>
  <si>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</si>
  <si>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</si>
  <si>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</si>
  <si>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</si>
  <si>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</si>
  <si>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</si>
  <si>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</si>
  <si>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</si>
  <si>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</si>
  <si>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</si>
  <si>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</si>
  <si>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</si>
  <si>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</si>
  <si>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</si>
  <si>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</si>
  <si>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</si>
  <si>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</si>
  <si>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</si>
  <si>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</si>
  <si>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</si>
  <si>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</si>
  <si>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</si>
  <si>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</si>
  <si>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</si>
  <si>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</si>
  <si>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</si>
  <si>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</si>
  <si>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</si>
  <si>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</si>
  <si>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</si>
  <si>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</si>
  <si>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</si>
  <si>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</si>
  <si>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</si>
  <si>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</si>
  <si>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</si>
  <si>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</si>
  <si>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</si>
  <si>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</si>
  <si>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</si>
  <si>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</si>
  <si>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</si>
  <si>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</si>
  <si>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</si>
  <si>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</si>
  <si>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</si>
  <si>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</si>
  <si>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</si>
  <si>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</si>
  <si>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</si>
  <si>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</si>
  <si>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</si>
  <si>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</si>
  <si>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</si>
  <si>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</si>
  <si>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</si>
  <si>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</si>
  <si>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</si>
  <si>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</si>
  <si>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</si>
  <si>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</si>
  <si>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</si>
  <si>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</si>
  <si>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</si>
  <si>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</si>
  <si>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</si>
  <si>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</si>
  <si>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</si>
  <si>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</si>
  <si>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</si>
  <si>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</si>
  <si>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</si>
  <si>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</si>
  <si>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</si>
  <si>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</si>
  <si>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</si>
  <si>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</si>
  <si>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</si>
  <si>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</si>
  <si>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</si>
  <si>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</si>
  <si>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</si>
  <si>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</si>
  <si>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</si>
  <si>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</si>
  <si>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</si>
  <si>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</si>
  <si>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</si>
  <si>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</si>
  <si>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</si>
  <si>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</si>
  <si>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</si>
  <si>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</si>
  <si>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</si>
  <si>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</si>
  <si>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</si>
  <si>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</si>
  <si>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</si>
  <si>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</si>
  <si>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</si>
  <si>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</si>
  <si>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</si>
  <si>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</si>
  <si>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</si>
  <si>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</si>
  <si>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</si>
  <si>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</si>
  <si>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</si>
  <si>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</si>
  <si>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</si>
  <si>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</si>
  <si>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</si>
  <si>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</si>
  <si>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</si>
  <si>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</si>
  <si>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</si>
  <si>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</si>
  <si>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</si>
  <si>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</si>
  <si>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</si>
  <si>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</si>
  <si>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</si>
  <si>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</si>
  <si>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</si>
  <si>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</si>
  <si>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</si>
  <si>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</si>
  <si>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</si>
  <si>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</si>
  <si>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</si>
  <si>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</si>
  <si>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</si>
  <si>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</si>
  <si>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</si>
  <si>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</si>
  <si>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</si>
  <si>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</si>
  <si>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</si>
  <si>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</si>
  <si>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</si>
  <si>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</si>
  <si>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</si>
  <si>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</si>
  <si>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</si>
  <si>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</si>
  <si>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</si>
  <si>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</si>
  <si>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</si>
  <si>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</si>
  <si>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</si>
  <si>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</si>
  <si>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</si>
  <si>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</si>
  <si>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</si>
  <si>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</si>
  <si>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</si>
  <si>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</si>
  <si>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</si>
  <si>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</si>
  <si>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</si>
  <si>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</si>
  <si>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</si>
  <si>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</si>
  <si>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</si>
  <si>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</si>
  <si>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</si>
  <si>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</si>
  <si>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</si>
  <si>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</si>
  <si>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</si>
  <si>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</si>
  <si>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</si>
  <si>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</si>
  <si>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</si>
  <si>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</si>
  <si>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</si>
  <si>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</si>
  <si>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</si>
  <si>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</si>
  <si>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</si>
  <si>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</si>
  <si>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</si>
  <si>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</si>
  <si>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</si>
  <si>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</si>
  <si>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</si>
  <si>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</si>
  <si>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</si>
  <si>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</si>
  <si>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</si>
  <si>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</si>
  <si>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</si>
  <si>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</si>
  <si>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</si>
  <si>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</si>
  <si>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</si>
  <si>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</si>
  <si>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</si>
  <si>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</si>
  <si>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</si>
  <si>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</si>
  <si>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</si>
  <si>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</si>
  <si>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</si>
  <si>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</si>
  <si>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</si>
  <si>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</si>
  <si>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</si>
  <si>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</si>
  <si>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</si>
  <si>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</si>
  <si>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</si>
  <si>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</si>
  <si>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</si>
  <si>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</si>
  <si>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</si>
  <si>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</si>
  <si>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</si>
  <si>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</si>
  <si>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</si>
  <si>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</si>
  <si>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</si>
  <si>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</si>
  <si>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</si>
  <si>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</si>
  <si>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</si>
  <si>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</si>
  <si>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</si>
  <si>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</si>
  <si>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</si>
  <si>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</si>
  <si>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</si>
  <si>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</si>
  <si>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</si>
  <si>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</si>
  <si>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</si>
  <si>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</si>
  <si>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</si>
  <si>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</si>
  <si>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</si>
  <si>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</si>
  <si>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</si>
  <si>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</si>
  <si>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</si>
  <si>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</si>
  <si>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</si>
  <si>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</si>
  <si>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</si>
  <si>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</si>
  <si>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</si>
  <si>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</si>
  <si>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</si>
  <si>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</si>
  <si>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</si>
  <si>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</si>
  <si>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</si>
  <si>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</si>
  <si>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</si>
  <si>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</si>
  <si>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</si>
  <si>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</si>
  <si>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</si>
  <si>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</si>
  <si>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</si>
  <si>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</si>
  <si>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</si>
  <si>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</si>
  <si>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</si>
  <si>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</si>
  <si>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</si>
  <si>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</si>
  <si>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</si>
  <si>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</si>
  <si>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</si>
  <si>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</si>
  <si>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</si>
  <si>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</si>
  <si>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</si>
  <si>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</si>
  <si>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</si>
  <si>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</si>
  <si>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</si>
  <si>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</si>
  <si>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</si>
  <si>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</si>
  <si>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</si>
  <si>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</si>
  <si>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</si>
  <si>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</si>
  <si>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</si>
  <si>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</si>
  <si>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</si>
  <si>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</si>
  <si>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</si>
  <si>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</si>
  <si>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</si>
  <si>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</si>
  <si>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</si>
  <si>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</si>
  <si>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</si>
  <si>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</si>
  <si>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</si>
  <si>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</si>
  <si>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</si>
  <si>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</si>
  <si>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</si>
  <si>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</si>
  <si>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</si>
  <si>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</si>
  <si>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</si>
  <si>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</si>
  <si>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</si>
  <si>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</si>
  <si>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</si>
  <si>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</si>
  <si>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</si>
  <si>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</si>
  <si>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</si>
  <si>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</si>
  <si>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</si>
  <si>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</si>
  <si>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</si>
  <si>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</si>
  <si>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</si>
  <si>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</si>
  <si>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</si>
  <si>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</si>
  <si>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</si>
  <si>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</si>
  <si>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</si>
  <si>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</si>
  <si>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</si>
  <si>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</si>
  <si>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</si>
  <si>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</si>
  <si>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</si>
  <si>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</si>
  <si>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</si>
  <si>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</si>
  <si>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</si>
  <si>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</si>
  <si>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</si>
  <si>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</si>
  <si>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</si>
  <si>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</si>
  <si>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</si>
  <si>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</si>
  <si>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</si>
  <si>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</si>
  <si>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</si>
  <si>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</si>
  <si>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</si>
  <si>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</si>
  <si>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</si>
  <si>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</si>
  <si>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</si>
  <si>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</si>
  <si>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</si>
  <si>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</si>
  <si>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</si>
  <si>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</si>
  <si>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</si>
  <si>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</si>
  <si>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</si>
  <si>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</si>
  <si>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</si>
  <si>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</si>
  <si>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</si>
  <si>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</si>
  <si>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</si>
  <si>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</si>
  <si>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</si>
  <si>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</si>
  <si>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</si>
  <si>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</si>
  <si>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</si>
  <si>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</si>
  <si>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</si>
  <si>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</si>
  <si>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</si>
  <si>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</si>
  <si>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</si>
  <si>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</si>
  <si>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</si>
  <si>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</si>
  <si>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</si>
  <si>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</si>
  <si>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</si>
  <si>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</si>
  <si>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</si>
  <si>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</si>
  <si>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</si>
  <si>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</si>
  <si>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</si>
  <si>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</si>
  <si>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</si>
  <si>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</si>
  <si>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</si>
  <si>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</si>
  <si>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</si>
  <si>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</si>
  <si>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</si>
  <si>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</si>
  <si>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</si>
  <si>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</si>
  <si>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</si>
  <si>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</si>
  <si>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</si>
  <si>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</si>
  <si>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</si>
  <si>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</si>
  <si>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</si>
  <si>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</si>
  <si>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</si>
  <si>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</si>
  <si>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</si>
  <si>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</si>
  <si>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</si>
  <si>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</si>
  <si>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</si>
  <si>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</si>
  <si>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</si>
  <si>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</si>
  <si>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</si>
  <si>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</si>
  <si>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</si>
  <si>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</si>
  <si>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</si>
  <si>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</si>
  <si>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</si>
  <si>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</si>
  <si>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</si>
  <si>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</si>
  <si>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</si>
  <si>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</si>
  <si>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</si>
  <si>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</si>
  <si>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</si>
  <si>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</si>
  <si>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</si>
  <si>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</si>
  <si>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</si>
  <si>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</si>
  <si>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</si>
  <si>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</si>
  <si>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</si>
  <si>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</si>
  <si>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</si>
  <si>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</si>
  <si>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</si>
  <si>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</si>
  <si>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</si>
  <si>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</si>
  <si>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</si>
  <si>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</si>
  <si>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</si>
  <si>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</si>
  <si>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</si>
  <si>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</si>
  <si>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</si>
  <si>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</si>
  <si>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</si>
  <si>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</si>
  <si>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</si>
  <si>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</si>
  <si>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</si>
  <si>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</si>
  <si>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</si>
  <si>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</si>
  <si>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</si>
  <si>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</si>
  <si>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</si>
  <si>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</si>
  <si>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</si>
  <si>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</si>
  <si>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</si>
  <si>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</si>
  <si>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</si>
  <si>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</si>
  <si>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</si>
  <si>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</si>
  <si>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</si>
  <si>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</si>
  <si>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</si>
  <si>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</si>
  <si>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</si>
  <si>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</si>
  <si>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</si>
  <si>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</si>
  <si>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</si>
  <si>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</si>
  <si>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</si>
  <si>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</si>
  <si>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</si>
  <si>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</si>
  <si>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</si>
  <si>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</si>
  <si>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</si>
  <si>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</si>
  <si>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</si>
  <si>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</si>
  <si>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</si>
  <si>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</si>
  <si>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</si>
  <si>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</si>
  <si>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</si>
  <si>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</si>
  <si>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</si>
  <si>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</si>
  <si>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</si>
  <si>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</si>
  <si>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</si>
  <si>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</si>
  <si>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</si>
  <si>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</si>
  <si>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</si>
  <si>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</si>
  <si>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</si>
  <si>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</si>
  <si>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</si>
  <si>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</si>
  <si>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</si>
  <si>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</si>
  <si>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</si>
  <si>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</si>
  <si>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</si>
  <si>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</si>
  <si>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</si>
  <si>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</si>
  <si>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</si>
  <si>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</si>
  <si>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</si>
  <si>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</si>
  <si>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</si>
  <si>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</si>
  <si>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</si>
  <si>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</si>
  <si>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</si>
  <si>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</si>
  <si>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</si>
  <si>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</si>
  <si>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</si>
  <si>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</si>
  <si>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</si>
  <si>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</si>
  <si>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</si>
  <si>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</si>
  <si>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</si>
  <si>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</si>
  <si>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</si>
  <si>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</si>
  <si>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</si>
  <si>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</si>
  <si>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</si>
  <si>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</si>
  <si>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</si>
  <si>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</si>
  <si>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</si>
  <si>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</si>
  <si>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</si>
  <si>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</si>
  <si>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</si>
  <si>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</si>
  <si>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</si>
  <si>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</si>
  <si>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</si>
  <si>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</si>
  <si>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</si>
  <si>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</si>
  <si>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</si>
  <si>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</si>
  <si>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</si>
  <si>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</si>
  <si>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</si>
  <si>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</si>
  <si>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</si>
  <si>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</si>
  <si>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</si>
  <si>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</si>
  <si>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</si>
  <si>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</si>
  <si>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</si>
  <si>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</si>
  <si>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</si>
  <si>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</si>
  <si>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</si>
  <si>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</si>
  <si>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</si>
  <si>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</si>
  <si>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</si>
  <si>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</si>
  <si>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</si>
  <si>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</si>
  <si>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</si>
  <si>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</si>
  <si>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</si>
  <si>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</si>
  <si>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</si>
  <si>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</si>
  <si>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</si>
  <si>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</si>
  <si>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</si>
  <si>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</si>
  <si>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</si>
  <si>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</si>
  <si>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</si>
  <si>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</si>
  <si>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</si>
  <si>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</si>
  <si>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</si>
  <si>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</si>
  <si>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</si>
  <si>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</si>
  <si>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</si>
  <si>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</si>
  <si>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</si>
  <si>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</si>
  <si>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</si>
  <si>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</si>
  <si>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</si>
  <si>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</si>
  <si>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</si>
  <si>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</si>
  <si>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</si>
  <si>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</si>
  <si>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</si>
  <si>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</si>
  <si>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</si>
  <si>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</si>
  <si>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</si>
  <si>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</si>
  <si>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</si>
  <si>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</si>
  <si>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</si>
  <si>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</si>
  <si>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</si>
  <si>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</si>
  <si>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</si>
  <si>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</si>
  <si>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</si>
  <si>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</si>
  <si>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</si>
  <si>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</si>
  <si>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</si>
  <si>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</si>
  <si>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</si>
  <si>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</si>
  <si>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</si>
  <si>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</si>
  <si>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</si>
  <si>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</si>
  <si>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</si>
  <si>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</si>
  <si>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</si>
  <si>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</si>
  <si>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</si>
  <si>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</si>
  <si>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</si>
  <si>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</si>
  <si>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</si>
  <si>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</si>
  <si>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</si>
  <si>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</si>
  <si>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</si>
  <si>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</si>
  <si>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</si>
  <si>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</si>
  <si>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</si>
  <si>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</si>
  <si>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</si>
  <si>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</si>
  <si>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</si>
  <si>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</si>
  <si>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</si>
  <si>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</si>
  <si>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</si>
  <si>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</si>
  <si>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</si>
  <si>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</si>
  <si>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</si>
  <si>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</si>
  <si>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</si>
  <si>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</si>
  <si>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</si>
  <si>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</si>
  <si>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</si>
  <si>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</si>
  <si>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</si>
  <si>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</si>
  <si>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</si>
  <si>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</si>
  <si>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</si>
  <si>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</si>
  <si>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</si>
  <si>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</si>
  <si>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</si>
  <si>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</si>
  <si>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</si>
  <si>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</si>
  <si>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</si>
  <si>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</si>
  <si>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</si>
  <si>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</si>
  <si>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</si>
  <si>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</si>
  <si>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</si>
  <si>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</si>
  <si>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</si>
  <si>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</si>
  <si>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</si>
  <si>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</si>
  <si>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</si>
  <si>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</si>
  <si>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</si>
  <si>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</si>
  <si>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</si>
  <si>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</si>
  <si>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</si>
  <si>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</si>
  <si>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</si>
  <si>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</si>
  <si>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</si>
  <si>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</si>
  <si>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</si>
  <si>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</si>
  <si>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</si>
  <si>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</si>
  <si>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</si>
  <si>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</si>
  <si>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</si>
  <si>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</si>
  <si>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</si>
  <si>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</si>
  <si>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</si>
  <si>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</si>
  <si>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</si>
  <si>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</si>
  <si>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</si>
  <si>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</si>
  <si>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</si>
  <si>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</si>
  <si>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</si>
  <si>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</si>
  <si>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</si>
  <si>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</si>
  <si>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</si>
  <si>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</si>
  <si>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</si>
  <si>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</si>
  <si>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</si>
  <si>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</si>
  <si>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</si>
  <si>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</si>
  <si>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</si>
  <si>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</si>
  <si>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</si>
  <si>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</si>
  <si>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</si>
  <si>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</si>
  <si>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</si>
  <si>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</si>
  <si>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</si>
  <si>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</si>
  <si>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</si>
  <si>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</si>
  <si>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</si>
  <si>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</si>
  <si>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</si>
  <si>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</si>
  <si>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</si>
  <si>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</si>
  <si>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</si>
  <si>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</si>
  <si>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</si>
  <si>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</si>
  <si>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</si>
  <si>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</si>
  <si>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</si>
  <si>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</si>
  <si>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</si>
  <si>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</si>
  <si>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</si>
  <si>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</si>
  <si>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</si>
  <si>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</si>
  <si>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</si>
  <si>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</si>
  <si>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</si>
  <si>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</si>
  <si>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</si>
  <si>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</si>
  <si>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</si>
  <si>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</si>
  <si>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</si>
  <si>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</si>
  <si>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</si>
  <si>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</si>
  <si>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</si>
  <si>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</si>
  <si>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</si>
  <si>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</si>
  <si>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</si>
  <si>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</si>
  <si>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</si>
  <si>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</si>
  <si>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</si>
  <si>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</si>
  <si>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</si>
  <si>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</si>
  <si>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</si>
  <si>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</si>
  <si>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</si>
  <si>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</si>
  <si>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</si>
  <si>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</si>
  <si>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</si>
  <si>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</si>
  <si>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</si>
  <si>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</si>
  <si>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</si>
  <si>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</si>
  <si>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</si>
  <si>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</si>
  <si>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</si>
  <si>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</si>
  <si>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</si>
  <si>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</si>
  <si>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</si>
  <si>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</si>
  <si>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</si>
  <si>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</si>
  <si>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</si>
  <si>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</si>
  <si>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</si>
  <si>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</si>
  <si>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</si>
  <si>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</si>
  <si>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</si>
  <si>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</si>
  <si>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</si>
  <si>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</si>
  <si>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</si>
  <si>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</si>
  <si>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</si>
  <si>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</si>
  <si>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</si>
  <si>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</si>
  <si>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</si>
  <si>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</si>
  <si>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</si>
  <si>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</si>
  <si>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</si>
  <si>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</si>
  <si>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</si>
  <si>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</si>
  <si>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</si>
  <si>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</si>
  <si>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</si>
  <si>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</si>
  <si>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</si>
  <si>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</si>
  <si>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</si>
  <si>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</si>
  <si>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</si>
  <si>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</si>
  <si>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</si>
  <si>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</si>
  <si>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</si>
  <si>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</si>
  <si>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</si>
  <si>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</si>
  <si>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</si>
  <si>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</si>
  <si>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</si>
  <si>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</si>
  <si>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</si>
  <si>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</si>
  <si>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</si>
  <si>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</si>
  <si>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</si>
  <si>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</si>
  <si>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</si>
  <si>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</si>
  <si>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</si>
  <si>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</si>
  <si>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</si>
  <si>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</si>
  <si>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</si>
  <si>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</si>
  <si>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</si>
  <si>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</si>
  <si>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</si>
  <si>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</si>
  <si>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</si>
  <si>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</si>
  <si>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</si>
  <si>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</si>
  <si>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</si>
  <si>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</si>
  <si>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</si>
  <si>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</si>
  <si>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</si>
  <si>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</si>
  <si>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</si>
  <si>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</si>
  <si>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</si>
  <si>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</si>
  <si>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</si>
  <si>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</si>
  <si>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</si>
  <si>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</si>
  <si>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</si>
  <si>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</si>
  <si>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</si>
  <si>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</si>
  <si>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</si>
  <si>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</si>
  <si>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</si>
  <si>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</si>
  <si>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</si>
  <si>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</si>
  <si>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</si>
  <si>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</si>
  <si>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</si>
  <si>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</si>
  <si>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</si>
  <si>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</si>
  <si>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</si>
  <si>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</si>
  <si>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</si>
  <si>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</si>
  <si>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</si>
  <si>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</si>
  <si>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</si>
  <si>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</si>
  <si>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</si>
  <si>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</si>
  <si>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</si>
  <si>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</si>
  <si>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</si>
  <si>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</si>
  <si>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</si>
  <si>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</si>
  <si>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</si>
  <si>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</si>
  <si>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</si>
  <si>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</si>
  <si>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</si>
  <si>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</si>
  <si>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</si>
  <si>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</si>
  <si>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</si>
  <si>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</si>
  <si>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</si>
  <si>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</si>
  <si>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</si>
  <si>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</si>
  <si>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</si>
  <si>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</si>
  <si>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</si>
  <si>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</si>
  <si>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</si>
  <si>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</si>
  <si>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</si>
  <si>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</si>
  <si>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</si>
  <si>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</si>
  <si>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</si>
  <si>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</si>
  <si>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</si>
  <si>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</si>
  <si>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</si>
  <si>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</si>
  <si>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</si>
  <si>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</si>
  <si>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</si>
  <si>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</si>
  <si>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</si>
  <si>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</si>
  <si>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</si>
  <si>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</si>
  <si>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</si>
  <si>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</si>
  <si>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</si>
  <si>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</si>
  <si>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</si>
  <si>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</si>
  <si>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</si>
  <si>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</si>
  <si>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</si>
  <si>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</si>
  <si>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</si>
  <si>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</si>
  <si>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</si>
  <si>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</si>
  <si>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</si>
  <si>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</si>
  <si>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</si>
  <si>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</si>
  <si>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</si>
  <si>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</si>
  <si>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</si>
  <si>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</si>
  <si>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</si>
  <si>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</si>
  <si>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</si>
  <si>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</si>
  <si>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</si>
  <si>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</si>
  <si>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</si>
  <si>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</si>
  <si>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</si>
  <si>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</si>
  <si>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</si>
  <si>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</si>
  <si>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</si>
  <si>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</si>
  <si>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</si>
  <si>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</si>
  <si>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</si>
  <si>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</si>
  <si>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</si>
  <si>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</si>
  <si>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</si>
  <si>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</si>
  <si>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</si>
  <si>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</si>
  <si>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</si>
  <si>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</si>
  <si>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</si>
  <si>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</si>
  <si>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</si>
  <si>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</si>
  <si>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</si>
  <si>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</si>
  <si>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</si>
  <si>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</si>
  <si>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</si>
  <si>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</si>
  <si>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</si>
  <si>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</si>
  <si>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</si>
  <si>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</si>
  <si>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</si>
  <si>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</si>
  <si>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</si>
  <si>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</si>
  <si>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</si>
  <si>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</si>
  <si>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</si>
  <si>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</si>
  <si>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</si>
  <si>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</si>
  <si>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</si>
  <si>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</si>
  <si>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</si>
  <si>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</si>
  <si>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</si>
  <si>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</si>
  <si>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</si>
  <si>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</si>
  <si>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</si>
  <si>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</si>
  <si>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</si>
  <si>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</si>
  <si>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</si>
  <si>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</si>
  <si>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</si>
  <si>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</si>
  <si>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</si>
  <si>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</si>
  <si>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</si>
  <si>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</si>
  <si>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</si>
  <si>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</si>
  <si>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</si>
  <si>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</si>
  <si>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</si>
  <si>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</si>
  <si>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</si>
  <si>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</si>
  <si>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</si>
  <si>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</si>
  <si>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</si>
  <si>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</si>
  <si>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</si>
  <si>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</si>
  <si>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</si>
  <si>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</si>
  <si>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</si>
  <si>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</si>
  <si>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</si>
  <si>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</si>
  <si>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</si>
  <si>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</si>
  <si>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</si>
  <si>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</si>
  <si>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</si>
  <si>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</si>
  <si>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</si>
  <si>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</si>
  <si>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</si>
  <si>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</si>
  <si>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</si>
  <si>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</si>
  <si>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</si>
  <si>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</si>
  <si>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</si>
  <si>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</si>
  <si>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</si>
  <si>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</si>
  <si>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</si>
  <si>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</si>
  <si>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</si>
  <si>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</si>
  <si>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</si>
  <si>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</si>
  <si>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</si>
  <si>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</si>
  <si>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</si>
  <si>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</si>
  <si>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</si>
  <si>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</si>
  <si>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</si>
  <si>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</si>
  <si>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</si>
  <si>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</si>
  <si>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</si>
  <si>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</si>
  <si>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</si>
  <si>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</si>
  <si>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</si>
  <si>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</si>
  <si>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</si>
  <si>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</si>
  <si>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</si>
  <si>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</si>
  <si>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</si>
  <si>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</si>
  <si>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</si>
  <si>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</si>
  <si>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</si>
  <si>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</si>
  <si>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</si>
  <si>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</si>
  <si>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</si>
  <si>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</si>
  <si>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</si>
  <si>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</si>
  <si>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</si>
  <si>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</si>
  <si>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</si>
  <si>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</si>
  <si>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</si>
  <si>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</si>
  <si>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</si>
  <si>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</si>
  <si>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</si>
  <si>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</si>
  <si>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</si>
  <si>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</si>
  <si>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</si>
  <si>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</si>
  <si>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</si>
  <si>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</si>
  <si>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</si>
  <si>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</si>
  <si>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</si>
  <si>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</si>
  <si>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</si>
  <si>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</si>
  <si>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</si>
  <si>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</si>
  <si>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</si>
  <si>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</si>
  <si>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</si>
  <si>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</si>
  <si>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</si>
  <si>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</si>
  <si>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</si>
  <si>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</si>
  <si>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</si>
  <si>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</si>
  <si>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</si>
  <si>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</si>
  <si>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</si>
  <si>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</si>
  <si>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</si>
  <si>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</si>
  <si>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</si>
  <si>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</si>
  <si>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</si>
  <si>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</si>
  <si>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</si>
  <si>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</si>
  <si>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</si>
  <si>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</si>
  <si>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</si>
  <si>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</si>
  <si>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</si>
  <si>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</si>
  <si>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</si>
  <si>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</si>
  <si>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</si>
  <si>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</si>
  <si>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</si>
  <si>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</si>
  <si>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</si>
  <si>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</si>
  <si>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</si>
  <si>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</si>
  <si>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</si>
  <si>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</si>
  <si>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</si>
  <si>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</si>
  <si>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</si>
  <si>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</si>
  <si>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</si>
  <si>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</si>
  <si>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</si>
  <si>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</si>
  <si>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</si>
  <si>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</si>
  <si>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</si>
  <si>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</si>
  <si>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</si>
  <si>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</si>
  <si>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</si>
  <si>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</si>
  <si>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</si>
  <si>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</si>
  <si>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</si>
  <si>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</si>
  <si>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</si>
  <si>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</si>
  <si>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</si>
  <si>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</si>
  <si>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</si>
  <si>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</si>
  <si>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</si>
  <si>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</si>
  <si>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</si>
  <si>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</si>
  <si>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</si>
  <si>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</si>
  <si>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</si>
  <si>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</si>
  <si>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</si>
  <si>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</si>
  <si>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</si>
  <si>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</si>
  <si>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</si>
  <si>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</si>
  <si>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</si>
  <si>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</si>
  <si>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</si>
  <si>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</si>
  <si>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</si>
  <si>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</si>
  <si>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</si>
  <si>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</si>
  <si>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</si>
  <si>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</si>
  <si>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</si>
  <si>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</si>
  <si>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</si>
  <si>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</si>
  <si>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</si>
  <si>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</si>
  <si>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</si>
  <si>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</si>
  <si>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</si>
  <si>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</si>
  <si>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</si>
  <si>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</si>
  <si>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</si>
  <si>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</si>
  <si>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</si>
  <si>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</si>
  <si>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</si>
  <si>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</si>
  <si>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</si>
  <si>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</si>
  <si>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</si>
  <si>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</si>
  <si>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</si>
  <si>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</si>
  <si>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</si>
  <si>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</si>
  <si>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</si>
  <si>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</si>
  <si>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</si>
  <si>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</si>
  <si>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</si>
  <si>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</si>
  <si>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</si>
  <si>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</si>
  <si>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</si>
  <si>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</si>
  <si>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</si>
  <si>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</si>
  <si>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</si>
  <si>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</si>
  <si>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</si>
  <si>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</si>
  <si>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</si>
  <si>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</si>
  <si>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</si>
  <si>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</si>
  <si>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</si>
  <si>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</si>
  <si>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</si>
  <si>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</si>
  <si>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</si>
  <si>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</si>
  <si>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</si>
  <si>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</si>
  <si>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</si>
  <si>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</si>
  <si>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</si>
  <si>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</si>
  <si>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</si>
  <si>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</si>
  <si>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</si>
  <si>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</si>
  <si>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</si>
  <si>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</si>
  <si>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</si>
  <si>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</si>
  <si>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</si>
  <si>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</si>
  <si>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</si>
  <si>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</si>
  <si>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</si>
  <si>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</si>
  <si>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</si>
  <si>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</si>
  <si>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</si>
  <si>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</si>
  <si>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</si>
  <si>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</si>
  <si>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</si>
  <si>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</si>
  <si>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</si>
  <si>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</si>
  <si>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</si>
  <si>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</si>
  <si>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</si>
  <si>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</si>
  <si>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</si>
  <si>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</si>
  <si>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</si>
  <si>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</si>
  <si>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</si>
  <si>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</si>
  <si>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</si>
  <si>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</si>
  <si>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</si>
  <si>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</si>
  <si>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</si>
  <si>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</si>
  <si>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</si>
  <si>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</si>
  <si>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</si>
  <si>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</si>
  <si>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</si>
  <si>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</si>
  <si>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</si>
  <si>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</si>
  <si>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</si>
  <si>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</si>
  <si>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</si>
  <si>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</si>
  <si>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</si>
  <si>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</si>
  <si>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</si>
  <si>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</si>
  <si>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</si>
  <si>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</si>
  <si>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</si>
  <si>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</si>
  <si>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</si>
  <si>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</si>
  <si>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</si>
  <si>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</si>
  <si>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</si>
  <si>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</si>
  <si>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</si>
  <si>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</si>
  <si>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</si>
  <si>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</si>
  <si>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</si>
  <si>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</si>
  <si>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</si>
  <si>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</si>
  <si>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</si>
  <si>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</si>
  <si>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</si>
  <si>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</si>
  <si>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</si>
  <si>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</si>
  <si>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</si>
  <si>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</si>
  <si>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</si>
  <si>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</si>
  <si>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</si>
  <si>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</si>
  <si>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</si>
  <si>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</si>
  <si>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</si>
  <si>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</si>
  <si>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</si>
  <si>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</si>
  <si>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</si>
  <si>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</si>
  <si>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</si>
  <si>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</si>
  <si>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</si>
  <si>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</si>
  <si>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</si>
  <si>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</si>
  <si>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</si>
  <si>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</si>
  <si>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</si>
  <si>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</si>
  <si>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</si>
  <si>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</si>
  <si>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</si>
  <si>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</si>
  <si>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</si>
  <si>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</si>
  <si>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</si>
  <si>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</si>
  <si>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</si>
  <si>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</si>
  <si>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</si>
  <si>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</si>
  <si>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</si>
  <si>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</si>
  <si>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</si>
  <si>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</si>
  <si>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</si>
  <si>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</si>
  <si>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</si>
  <si>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</si>
  <si>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</si>
  <si>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</si>
  <si>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</si>
  <si>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</si>
  <si>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</si>
  <si>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</si>
  <si>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</si>
  <si>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</si>
  <si>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</si>
  <si>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</si>
  <si>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</si>
  <si>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</si>
  <si>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</si>
  <si>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</si>
  <si>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</si>
  <si>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</si>
  <si>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</si>
  <si>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</si>
  <si>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</si>
  <si>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</si>
  <si>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</si>
  <si>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</si>
  <si>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</si>
  <si>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</si>
  <si>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</si>
  <si>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</si>
  <si>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</si>
  <si>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</si>
  <si>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</si>
  <si>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</si>
  <si>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</si>
  <si>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</si>
  <si>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</si>
  <si>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</si>
  <si>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</si>
  <si>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</si>
  <si>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</si>
  <si>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</si>
  <si>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</si>
  <si>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</si>
  <si>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</si>
  <si>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</si>
  <si>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</si>
  <si>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</si>
  <si>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</si>
  <si>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</si>
  <si>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</si>
  <si>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</si>
  <si>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</si>
  <si>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</si>
  <si>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</si>
  <si>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</si>
  <si>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</si>
  <si>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</si>
  <si>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</si>
  <si>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</si>
  <si>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</si>
  <si>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</si>
  <si>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</si>
  <si>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</si>
  <si>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</si>
  <si>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</si>
  <si>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</si>
  <si>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</si>
  <si>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</si>
  <si>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</si>
  <si>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</si>
  <si>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</si>
  <si>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</si>
  <si>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</si>
  <si>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</si>
  <si>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</si>
  <si>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</si>
  <si>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</si>
  <si>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</si>
  <si>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</si>
  <si>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</si>
  <si>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</si>
  <si>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</si>
  <si>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</si>
  <si>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</si>
  <si>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</si>
  <si>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</si>
  <si>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</si>
  <si>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</si>
  <si>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</si>
  <si>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</si>
  <si>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</si>
  <si>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</si>
  <si>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</si>
  <si>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</si>
  <si>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</si>
  <si>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</si>
  <si>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</si>
  <si>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</si>
  <si>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</si>
  <si>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</si>
  <si>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</si>
  <si>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</si>
  <si>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</si>
  <si>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</si>
  <si>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</si>
  <si>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</si>
  <si>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</si>
  <si>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</si>
  <si>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</si>
  <si>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</si>
  <si>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</si>
  <si>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</si>
  <si>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</si>
  <si>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</si>
  <si>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</si>
  <si>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</si>
  <si>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</si>
  <si>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</si>
  <si>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</si>
  <si>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</si>
  <si>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</si>
  <si>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</si>
  <si>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</si>
  <si>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</si>
  <si>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</si>
  <si>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</si>
  <si>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</si>
  <si>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</si>
  <si>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</si>
  <si>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</si>
  <si>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</si>
  <si>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</si>
  <si>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</si>
  <si>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</si>
  <si>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</si>
  <si>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</si>
  <si>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</si>
  <si>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</si>
  <si>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</si>
  <si>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</si>
  <si>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</si>
  <si>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</si>
  <si>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</si>
  <si>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</si>
  <si>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</si>
  <si>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</si>
  <si>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</si>
  <si>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</si>
  <si>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</si>
  <si>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</si>
  <si>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</si>
  <si>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</si>
  <si>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</si>
  <si>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</si>
  <si>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</si>
  <si>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</si>
  <si>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</si>
  <si>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</si>
  <si>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</si>
  <si>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</si>
  <si>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</si>
  <si>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</si>
  <si>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</si>
  <si>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</si>
  <si>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</si>
  <si>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</si>
  <si>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</si>
  <si>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</si>
  <si>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</si>
  <si>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</si>
  <si>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</si>
  <si>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</si>
  <si>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</si>
  <si>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</si>
  <si>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</si>
  <si>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</si>
  <si>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</si>
  <si>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</si>
  <si>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</si>
  <si>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</si>
  <si>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</si>
  <si>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</si>
  <si>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</si>
  <si>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</si>
  <si>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</si>
  <si>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</si>
  <si>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</si>
  <si>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</si>
  <si>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</si>
  <si>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</si>
  <si>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</si>
  <si>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</si>
  <si>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</si>
  <si>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</si>
  <si>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</si>
  <si>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</si>
  <si>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</si>
  <si>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</si>
  <si>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</si>
  <si>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</si>
  <si>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</si>
  <si>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</si>
  <si>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</si>
  <si>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</si>
  <si>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</si>
  <si>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</si>
  <si>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</si>
  <si>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</si>
  <si>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</si>
  <si>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</si>
  <si>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</si>
  <si>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</si>
  <si>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</si>
  <si>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</si>
  <si>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</si>
  <si>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</si>
  <si>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</si>
  <si>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</si>
  <si>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</si>
  <si>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</si>
  <si>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</si>
  <si>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</si>
  <si>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</si>
  <si>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</si>
  <si>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</si>
  <si>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</si>
  <si>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</si>
  <si>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</si>
  <si>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</si>
  <si>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</si>
  <si>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</si>
  <si>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</si>
  <si>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</si>
  <si>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</si>
  <si>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</si>
  <si>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</si>
  <si>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</si>
  <si>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</si>
  <si>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</si>
  <si>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</si>
  <si>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</si>
  <si>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</si>
  <si>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</si>
  <si>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</si>
  <si>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</si>
  <si>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</si>
  <si>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</si>
  <si>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</si>
  <si>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</si>
  <si>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</si>
  <si>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</si>
  <si>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</si>
  <si>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</si>
  <si>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</si>
  <si>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</si>
  <si>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</si>
  <si>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</si>
  <si>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</si>
  <si>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</si>
  <si>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</si>
  <si>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</si>
  <si>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</si>
  <si>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</si>
  <si>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</si>
  <si>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</si>
  <si>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</si>
  <si>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</si>
  <si>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</si>
  <si>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</si>
  <si>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</si>
  <si>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</si>
  <si>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</si>
  <si>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</si>
  <si>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</si>
  <si>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</si>
  <si>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</si>
  <si>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</si>
  <si>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</si>
  <si>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</si>
  <si>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</si>
  <si>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</si>
  <si>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</si>
  <si>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</si>
  <si>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</si>
  <si>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</si>
  <si>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</si>
  <si>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</si>
  <si>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</si>
  <si>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</si>
  <si>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</si>
  <si>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</si>
  <si>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</si>
  <si>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</si>
  <si>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</si>
  <si>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</si>
  <si>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</si>
  <si>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</si>
  <si>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</si>
  <si>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</si>
  <si>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</si>
  <si>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</si>
  <si>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</si>
  <si>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</si>
  <si>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</si>
  <si>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</si>
  <si>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</si>
  <si>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</si>
  <si>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</si>
  <si>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</si>
  <si>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</si>
  <si>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</si>
  <si>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</si>
  <si>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</si>
  <si>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</si>
  <si>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</si>
  <si>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</si>
  <si>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</si>
  <si>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</si>
  <si>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</si>
  <si>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</si>
  <si>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</si>
  <si>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</si>
  <si>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</si>
  <si>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</si>
  <si>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</si>
  <si>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</si>
  <si>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</si>
  <si>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</si>
  <si>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</si>
  <si>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</si>
  <si>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</si>
  <si>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</si>
  <si>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</si>
  <si>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</si>
  <si>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</si>
  <si>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</si>
  <si>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</si>
  <si>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</si>
  <si>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</si>
  <si>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</si>
  <si>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</si>
  <si>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</si>
  <si>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</si>
  <si>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</si>
  <si>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</si>
  <si>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</si>
  <si>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</si>
  <si>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</si>
  <si>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</si>
  <si>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</si>
  <si>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</si>
  <si>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</si>
  <si>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</si>
  <si>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</si>
  <si>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</si>
  <si>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</si>
  <si>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</si>
  <si>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</si>
  <si>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</si>
  <si>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</si>
  <si>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</si>
  <si>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</si>
  <si>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</si>
  <si>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</si>
  <si>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</si>
  <si>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</si>
  <si>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</si>
  <si>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</si>
  <si>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</si>
  <si>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</si>
  <si>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</si>
  <si>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</si>
  <si>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</si>
  <si>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</si>
  <si>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</si>
  <si>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</si>
  <si>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</si>
  <si>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</si>
  <si>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</si>
  <si>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</si>
  <si>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</si>
  <si>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</si>
  <si>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</si>
  <si>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</si>
  <si>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</si>
  <si>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</si>
  <si>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</si>
  <si>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</si>
  <si>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</si>
  <si>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</si>
  <si>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</si>
  <si>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</si>
  <si>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</si>
  <si>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</si>
  <si>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</si>
  <si>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</si>
  <si>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</si>
  <si>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</si>
  <si>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</si>
  <si>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</si>
  <si>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</si>
  <si>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</si>
  <si>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</si>
  <si>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</si>
  <si>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</si>
  <si>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</si>
  <si>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</si>
  <si>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</si>
  <si>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</si>
  <si>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</si>
  <si>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</si>
  <si>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</si>
  <si>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</si>
  <si>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</si>
  <si>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</si>
  <si>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</si>
  <si>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</si>
  <si>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</si>
  <si>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</si>
  <si>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</si>
  <si>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</si>
  <si>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</si>
  <si>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</si>
  <si>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</si>
  <si>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</si>
  <si>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</si>
  <si>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</si>
  <si>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</si>
  <si>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</si>
  <si>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</si>
  <si>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</si>
  <si>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</si>
  <si>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</si>
  <si>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</si>
  <si>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</si>
  <si>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</si>
  <si>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</si>
  <si>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</si>
  <si>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</si>
  <si>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</si>
  <si>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</si>
  <si>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</si>
  <si>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</si>
  <si>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</si>
  <si>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</si>
  <si>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</si>
  <si>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</si>
  <si>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</si>
  <si>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</si>
  <si>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</si>
  <si>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</si>
  <si>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</si>
  <si>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</si>
  <si>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</si>
  <si>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</si>
  <si>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</si>
  <si>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</si>
  <si>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</si>
  <si>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</si>
  <si>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</si>
  <si>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</si>
  <si>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</si>
  <si>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</si>
  <si>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</si>
  <si>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</si>
  <si>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</si>
  <si>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</si>
  <si>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</si>
  <si>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</si>
  <si>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</si>
  <si>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</si>
  <si>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</si>
  <si>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</si>
  <si>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</si>
  <si>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</si>
  <si>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</si>
  <si>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</si>
  <si>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</si>
  <si>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</si>
  <si>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</si>
  <si>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</si>
  <si>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</si>
  <si>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</si>
  <si>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</si>
  <si>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</si>
  <si>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</si>
  <si>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</si>
  <si>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</si>
  <si>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</si>
  <si>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</si>
  <si>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</si>
  <si>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</si>
  <si>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</si>
  <si>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</si>
  <si>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</si>
  <si>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</si>
  <si>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</si>
  <si>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</si>
  <si>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</si>
  <si>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</si>
  <si>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</si>
  <si>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</si>
  <si>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</si>
  <si>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</si>
  <si>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</si>
  <si>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</si>
  <si>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</si>
  <si>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</si>
  <si>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</si>
  <si>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</si>
  <si>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</si>
  <si>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</si>
  <si>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</si>
  <si>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</si>
  <si>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</si>
  <si>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</si>
  <si>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</si>
  <si>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</si>
  <si>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</si>
  <si>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</si>
  <si>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</si>
  <si>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</si>
  <si>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</si>
  <si>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</si>
  <si>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</si>
  <si>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</si>
  <si>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</si>
  <si>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</si>
  <si>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</si>
  <si>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</si>
  <si>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</si>
  <si>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</si>
  <si>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</si>
  <si>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</si>
  <si>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</si>
  <si>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</si>
  <si>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</si>
  <si>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</si>
  <si>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</si>
  <si>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</si>
  <si>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</si>
  <si>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</si>
  <si>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</si>
  <si>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</si>
  <si>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</si>
  <si>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</si>
  <si>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</si>
  <si>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</si>
  <si>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</si>
  <si>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</si>
  <si>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</si>
  <si>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</si>
  <si>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</si>
  <si>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</si>
  <si>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</si>
  <si>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</si>
  <si>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</si>
  <si>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</si>
  <si>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</si>
  <si>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</si>
  <si>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</si>
  <si>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</si>
  <si>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</si>
  <si>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</si>
  <si>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</si>
  <si>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</si>
  <si>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</si>
  <si>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</si>
  <si>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</si>
  <si>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</si>
  <si>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</si>
  <si>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</si>
  <si>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</si>
  <si>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</si>
  <si>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</si>
  <si>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</si>
  <si>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</si>
  <si>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</si>
  <si>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</si>
  <si>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</si>
  <si>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</si>
  <si>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</si>
  <si>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</si>
  <si>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</si>
  <si>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</si>
  <si>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</si>
  <si>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</si>
  <si>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</si>
  <si>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</si>
  <si>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</si>
  <si>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</si>
  <si>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</si>
  <si>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</si>
  <si>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</si>
  <si>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</si>
  <si>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</si>
  <si>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</si>
  <si>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</si>
  <si>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</si>
  <si>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</si>
  <si>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</si>
  <si>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</si>
  <si>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</si>
  <si>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</si>
  <si>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</si>
  <si>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</si>
  <si>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</si>
  <si>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</si>
  <si>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</si>
  <si>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</si>
  <si>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</si>
  <si>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</si>
  <si>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</si>
  <si>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</si>
  <si>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</si>
  <si>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</si>
  <si>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</si>
  <si>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</si>
  <si>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</si>
  <si>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</si>
  <si>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</si>
  <si>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</si>
  <si>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</si>
  <si>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</si>
  <si>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</si>
  <si>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</si>
  <si>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</si>
  <si>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</si>
  <si>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</si>
  <si>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</si>
  <si>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</si>
  <si>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</si>
  <si>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</si>
  <si>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</si>
  <si>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</si>
  <si>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</si>
  <si>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</si>
  <si>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</si>
  <si>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</si>
  <si>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</si>
  <si>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</si>
  <si>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</si>
  <si>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</si>
  <si>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</si>
  <si>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</si>
  <si>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</si>
  <si>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</si>
  <si>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</si>
  <si>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</si>
  <si>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</si>
  <si>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</si>
  <si>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</si>
  <si>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</si>
  <si>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</si>
  <si>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</si>
  <si>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</si>
  <si>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</si>
  <si>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</si>
  <si>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</si>
  <si>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</si>
  <si>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</si>
  <si>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</si>
  <si>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</si>
  <si>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</si>
  <si>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</si>
  <si>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</si>
  <si>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</si>
  <si>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</si>
  <si>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</si>
  <si>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</si>
  <si>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</si>
  <si>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</si>
  <si>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</si>
  <si>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</si>
  <si>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</si>
  <si>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</si>
  <si>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</si>
  <si>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</si>
  <si>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</si>
  <si>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</si>
  <si>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</si>
  <si>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</si>
  <si>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</si>
  <si>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</si>
  <si>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</si>
  <si>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</si>
  <si>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</si>
  <si>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</si>
  <si>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</si>
  <si>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</si>
  <si>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</si>
  <si>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</si>
  <si>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</si>
  <si>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</si>
  <si>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</si>
  <si>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</si>
  <si>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</si>
  <si>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</si>
  <si>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</si>
  <si>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</si>
  <si>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</si>
  <si>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</si>
  <si>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</si>
  <si>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</si>
  <si>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</si>
  <si>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</si>
  <si>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</si>
  <si>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</si>
  <si>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</si>
  <si>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</si>
  <si>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</si>
  <si>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</si>
  <si>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</si>
  <si>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</si>
  <si>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</si>
  <si>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</si>
  <si>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</si>
  <si>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</si>
  <si>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</si>
  <si>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</si>
  <si>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</si>
  <si>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</si>
  <si>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</si>
  <si>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</si>
  <si>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</si>
  <si>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</si>
  <si>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</si>
  <si>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</si>
  <si>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</si>
  <si>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</si>
  <si>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</si>
  <si>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</si>
  <si>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</si>
  <si>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</si>
  <si>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</si>
  <si>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</si>
  <si>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</si>
  <si>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</si>
  <si>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</si>
  <si>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</si>
  <si>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</si>
  <si>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</si>
  <si>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</si>
  <si>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</si>
  <si>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</si>
  <si>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</si>
  <si>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</si>
  <si>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</si>
  <si>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</si>
  <si>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</si>
  <si>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</si>
  <si>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</si>
  <si>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</si>
  <si>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</si>
  <si>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</si>
  <si>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</si>
  <si>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</si>
  <si>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</si>
  <si>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</si>
  <si>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</si>
  <si>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</si>
  <si>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</si>
  <si>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</si>
  <si>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</si>
  <si>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</si>
  <si>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</si>
  <si>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</si>
  <si>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</si>
  <si>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</si>
  <si>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</si>
  <si>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</si>
  <si>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</si>
  <si>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</si>
  <si>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</si>
  <si>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</si>
  <si>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</si>
  <si>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</si>
  <si>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</si>
  <si>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</si>
  <si>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</si>
  <si>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</si>
  <si>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</si>
  <si>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</si>
  <si>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</si>
  <si>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</si>
  <si>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</si>
  <si>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</si>
  <si>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</si>
  <si>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</si>
  <si>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</si>
  <si>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</si>
  <si>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</si>
  <si>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</si>
  <si>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</si>
  <si>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</si>
  <si>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</si>
  <si>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</si>
  <si>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</si>
  <si>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</si>
  <si>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</si>
  <si>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</si>
  <si>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</si>
  <si>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</si>
  <si>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</si>
  <si>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</si>
  <si>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</si>
  <si>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</si>
  <si>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</si>
  <si>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</si>
  <si>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</si>
  <si>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</si>
  <si>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</si>
  <si>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</si>
  <si>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</si>
  <si>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</si>
  <si>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</si>
  <si>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</si>
  <si>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</si>
  <si>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</si>
  <si>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</si>
  <si>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</si>
  <si>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</si>
  <si>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</si>
  <si>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</si>
  <si>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</si>
  <si>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</si>
  <si>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</si>
  <si>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</si>
  <si>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</si>
  <si>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</si>
  <si>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</si>
  <si>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</si>
  <si>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</si>
  <si>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</si>
  <si>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</si>
  <si>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</si>
  <si>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</si>
  <si>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</si>
  <si>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</si>
  <si>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</si>
  <si>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</si>
  <si>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</si>
  <si>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</si>
  <si>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</si>
  <si>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</si>
  <si>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</si>
  <si>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</si>
  <si>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</si>
  <si>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</si>
  <si>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</si>
  <si>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</si>
  <si>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</si>
  <si>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</si>
  <si>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</si>
  <si>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</si>
  <si>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</si>
  <si>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</si>
  <si>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</si>
  <si>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</si>
  <si>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</si>
  <si>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</si>
  <si>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</si>
  <si>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</si>
  <si>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</si>
  <si>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</si>
  <si>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</si>
  <si>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</si>
  <si>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</si>
  <si>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</si>
  <si>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</si>
  <si>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</si>
  <si>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</si>
  <si>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</si>
  <si>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</si>
  <si>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</si>
  <si>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</si>
  <si>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</si>
  <si>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</si>
  <si>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</si>
  <si>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</si>
  <si>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</si>
  <si>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</si>
  <si>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</si>
  <si>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</si>
  <si>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</si>
  <si>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</si>
  <si>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</si>
  <si>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</si>
  <si>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</si>
  <si>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</si>
  <si>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</si>
  <si>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</si>
  <si>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</si>
  <si>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</si>
  <si>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</si>
  <si>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</si>
  <si>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</si>
  <si>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</si>
  <si>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</si>
  <si>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</si>
  <si>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</si>
  <si>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</si>
  <si>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</si>
  <si>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</si>
  <si>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</si>
  <si>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</si>
  <si>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</si>
  <si>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</si>
  <si>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</si>
  <si>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</si>
  <si>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</si>
  <si>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</si>
  <si>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</si>
  <si>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</si>
  <si>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</si>
  <si>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</si>
  <si>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</si>
  <si>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</si>
  <si>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</si>
  <si>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</si>
  <si>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</si>
  <si>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</si>
  <si>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</si>
  <si>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</si>
  <si>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</si>
  <si>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</si>
  <si>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</si>
  <si>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</si>
  <si>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</si>
  <si>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</si>
  <si>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</si>
  <si>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</si>
  <si>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</si>
  <si>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</si>
  <si>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</si>
  <si>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</si>
  <si>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</si>
  <si>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</si>
  <si>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</si>
  <si>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</si>
  <si>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</si>
  <si>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</si>
  <si>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</si>
  <si>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</si>
  <si>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</si>
  <si>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</si>
  <si>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</si>
  <si>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</si>
  <si>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</si>
  <si>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</si>
  <si>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</si>
  <si>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</si>
  <si>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</si>
  <si>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</si>
  <si>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</si>
  <si>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</si>
  <si>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</si>
  <si>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</si>
  <si>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</si>
  <si>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</si>
  <si>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</si>
  <si>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</si>
  <si>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</si>
  <si>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</si>
  <si>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</si>
  <si>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</si>
  <si>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</si>
  <si>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</si>
  <si>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</si>
  <si>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</si>
  <si>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</si>
  <si>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</si>
  <si>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</si>
  <si>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</si>
  <si>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</si>
  <si>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</si>
  <si>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</si>
  <si>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</si>
  <si>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</si>
  <si>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</si>
  <si>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</si>
  <si>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</si>
  <si>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</si>
  <si>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</si>
  <si>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</si>
  <si>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</si>
  <si>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</si>
  <si>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</si>
  <si>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</si>
  <si>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</si>
  <si>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</si>
  <si>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</si>
  <si>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</si>
  <si>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</si>
  <si>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</si>
  <si>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</si>
  <si>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</si>
  <si>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</si>
  <si>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</si>
  <si>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</si>
  <si>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</si>
  <si>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</si>
  <si>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</si>
  <si>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</si>
  <si>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</si>
  <si>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</si>
  <si>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</si>
  <si>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</si>
  <si>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</si>
  <si>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</si>
  <si>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</si>
  <si>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</si>
  <si>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</si>
  <si>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</si>
  <si>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</si>
  <si>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</si>
  <si>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</si>
  <si>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</si>
  <si>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</si>
  <si>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</si>
  <si>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</si>
  <si>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</si>
  <si>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</si>
  <si>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</si>
  <si>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</si>
  <si>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</si>
  <si>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</si>
  <si>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</si>
  <si>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</si>
  <si>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</si>
  <si>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</si>
  <si>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</si>
  <si>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</si>
  <si>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</si>
  <si>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</si>
  <si>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</si>
  <si>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</si>
  <si>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</si>
  <si>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</si>
  <si>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</si>
  <si>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</si>
  <si>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</si>
  <si>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</si>
  <si>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</si>
  <si>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</si>
  <si>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</si>
  <si>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</si>
  <si>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</si>
  <si>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</si>
  <si>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</si>
  <si>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</si>
  <si>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</si>
  <si>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</si>
  <si>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</si>
  <si>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</si>
  <si>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</si>
  <si>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</si>
  <si>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</si>
  <si>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</si>
  <si>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</si>
  <si>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</si>
  <si>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</si>
  <si>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</si>
  <si>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</si>
  <si>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</si>
  <si>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</si>
  <si>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</si>
  <si>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</si>
  <si>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</si>
  <si>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</si>
  <si>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</si>
  <si>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</si>
  <si>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</si>
  <si>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</si>
  <si>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</si>
  <si>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</si>
  <si>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</si>
  <si>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</si>
  <si>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</si>
  <si>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</si>
  <si>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</si>
  <si>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</si>
  <si>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</si>
  <si>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</si>
  <si>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</si>
  <si>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</si>
  <si>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</si>
  <si>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</si>
  <si>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</si>
  <si>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</si>
  <si>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</si>
  <si>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</si>
  <si>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</si>
  <si>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</si>
  <si>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</si>
  <si>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</si>
  <si>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</si>
  <si>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</si>
  <si>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</si>
  <si>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</si>
  <si>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</si>
  <si>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</si>
  <si>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</si>
  <si>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</si>
  <si>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</si>
  <si>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</si>
  <si>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</si>
  <si>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</si>
  <si>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</si>
  <si>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</si>
  <si>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</si>
  <si>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</si>
  <si>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</si>
  <si>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</si>
  <si>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</si>
  <si>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</si>
  <si>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</si>
  <si>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</si>
  <si>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</si>
  <si>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</si>
  <si>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</si>
  <si>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</si>
  <si>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</si>
  <si>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</si>
  <si>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</si>
  <si>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</si>
  <si>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</si>
  <si>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</si>
  <si>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</si>
  <si>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</si>
  <si>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</si>
  <si>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</si>
  <si>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</si>
  <si>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</si>
  <si>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</si>
  <si>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</si>
  <si>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</si>
  <si>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</si>
  <si>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</si>
  <si>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</si>
  <si>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</si>
  <si>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</si>
  <si>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</si>
  <si>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</si>
  <si>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</si>
  <si>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</si>
  <si>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</si>
  <si>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</si>
  <si>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</si>
  <si>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</si>
  <si>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</si>
  <si>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</si>
  <si>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</si>
  <si>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</si>
  <si>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</si>
  <si>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</si>
  <si>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</si>
  <si>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</si>
  <si>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</si>
  <si>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</si>
  <si>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</si>
  <si>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</si>
  <si>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</si>
  <si>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</si>
  <si>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</si>
  <si>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</si>
  <si>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</si>
  <si>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</si>
  <si>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</si>
  <si>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</si>
  <si>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</si>
  <si>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</si>
  <si>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</si>
  <si>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</si>
  <si>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</si>
  <si>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</si>
  <si>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</si>
  <si>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</si>
  <si>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</si>
  <si>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</si>
  <si>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</si>
  <si>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</si>
  <si>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</si>
  <si>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</si>
  <si>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</si>
  <si>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</si>
  <si>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</si>
  <si>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</si>
  <si>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</si>
  <si>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</si>
  <si>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</si>
  <si>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</si>
  <si>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</si>
  <si>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</si>
  <si>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</si>
  <si>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</si>
  <si>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</si>
  <si>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</si>
  <si>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</si>
  <si>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</si>
  <si>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</si>
  <si>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</si>
  <si>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</si>
  <si>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</si>
  <si>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</si>
  <si>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</si>
  <si>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</si>
  <si>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</si>
  <si>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</si>
  <si>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</si>
  <si>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</si>
  <si>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</si>
  <si>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</si>
  <si>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</si>
  <si>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</si>
  <si>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</si>
  <si>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</si>
  <si>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</si>
  <si>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</si>
  <si>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</si>
  <si>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</si>
  <si>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</si>
  <si>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</si>
  <si>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</si>
  <si>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</si>
  <si>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</si>
  <si>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</si>
  <si>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</si>
  <si>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</si>
  <si>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</si>
  <si>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</si>
  <si>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</si>
  <si>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</si>
  <si>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</si>
  <si>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</si>
  <si>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</si>
  <si>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</si>
  <si>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</si>
  <si>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</si>
  <si>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</si>
  <si>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</si>
  <si>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</si>
  <si>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</si>
  <si>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</si>
  <si>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</si>
  <si>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</si>
  <si>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</si>
  <si>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</si>
  <si>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</si>
  <si>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</si>
  <si>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</si>
  <si>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</si>
  <si>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</si>
  <si>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</si>
  <si>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</si>
  <si>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</si>
  <si>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</si>
  <si>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</si>
  <si>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</si>
  <si>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</si>
  <si>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</si>
  <si>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</si>
  <si>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</si>
  <si>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</si>
  <si>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</si>
  <si>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</si>
  <si>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</si>
  <si>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</si>
  <si>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</si>
  <si>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</si>
  <si>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</si>
  <si>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</si>
  <si>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</si>
  <si>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</si>
  <si>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</si>
  <si>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</si>
  <si>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</si>
  <si>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</si>
  <si>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</si>
  <si>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</si>
  <si>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</si>
  <si>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</si>
  <si>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</si>
  <si>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</si>
  <si>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</si>
  <si>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</si>
  <si>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</si>
  <si>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</si>
  <si>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</si>
  <si>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</si>
  <si>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</si>
  <si>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</si>
  <si>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</si>
  <si>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</si>
  <si>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</si>
  <si>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</si>
  <si>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</si>
  <si>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</si>
  <si>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</si>
  <si>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</si>
  <si>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</si>
  <si>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</si>
  <si>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</si>
  <si>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</si>
  <si>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</si>
  <si>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</si>
  <si>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</si>
  <si>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</si>
  <si>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</si>
  <si>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</si>
  <si>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</si>
  <si>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</si>
  <si>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</si>
  <si>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</si>
  <si>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</si>
  <si>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</si>
  <si>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</si>
  <si>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</si>
  <si>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</si>
  <si>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</si>
  <si>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</si>
  <si>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</si>
  <si>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</si>
  <si>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</si>
  <si>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</si>
  <si>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</si>
  <si>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</si>
  <si>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</si>
  <si>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</si>
  <si>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</si>
  <si>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</si>
  <si>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</si>
  <si>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</si>
  <si>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</si>
  <si>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</si>
  <si>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</si>
  <si>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</si>
  <si>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</si>
  <si>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</si>
  <si>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</si>
  <si>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</si>
  <si>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</si>
  <si>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</si>
  <si>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</si>
  <si>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</si>
  <si>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</si>
  <si>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</si>
  <si>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</si>
  <si>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</si>
  <si>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</si>
  <si>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</si>
  <si>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</si>
  <si>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</si>
  <si>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</si>
  <si>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</si>
  <si>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</si>
  <si>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</si>
  <si>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</si>
  <si>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</si>
  <si>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</si>
  <si>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</si>
  <si>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</si>
  <si>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</si>
  <si>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</si>
  <si>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</si>
  <si>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</si>
  <si>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</si>
  <si>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</si>
  <si>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</si>
  <si>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</si>
  <si>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</si>
  <si>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</si>
  <si>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</si>
  <si>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</si>
  <si>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</si>
  <si>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</si>
  <si>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</si>
  <si>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</si>
  <si>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</si>
  <si>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</si>
  <si>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</si>
  <si>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</si>
  <si>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</si>
  <si>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</si>
  <si>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</si>
  <si>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</si>
  <si>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</si>
  <si>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</si>
  <si>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</si>
  <si>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</si>
  <si>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</si>
  <si>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</si>
  <si>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</si>
  <si>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</si>
  <si>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</si>
  <si>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</si>
  <si>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</si>
  <si>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</si>
  <si>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</si>
  <si>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</si>
  <si>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</si>
  <si>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</si>
  <si>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</si>
  <si>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</si>
  <si>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</si>
  <si>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</si>
  <si>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</si>
  <si>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</si>
  <si>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</si>
  <si>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</si>
  <si>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</si>
  <si>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</si>
  <si>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</si>
  <si>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</si>
  <si>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</si>
  <si>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</si>
  <si>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</si>
  <si>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</si>
  <si>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</si>
  <si>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</si>
  <si>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</si>
  <si>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</si>
  <si>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</si>
  <si>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</si>
  <si>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</si>
  <si>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</si>
  <si>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</si>
  <si>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</si>
  <si>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</si>
  <si>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</si>
  <si>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</si>
  <si>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</si>
  <si>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</si>
  <si>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</si>
  <si>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</si>
  <si>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</si>
  <si>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</si>
  <si>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</si>
  <si>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</si>
  <si>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</si>
  <si>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</si>
  <si>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</si>
  <si>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</si>
  <si>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</si>
  <si>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</si>
  <si>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</si>
  <si>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</si>
  <si>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</si>
  <si>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</si>
  <si>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</si>
  <si>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</si>
  <si>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</si>
  <si>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</si>
  <si>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</si>
  <si>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</si>
  <si>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</si>
  <si>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</si>
  <si>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</si>
  <si>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</si>
  <si>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</si>
  <si>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</si>
  <si>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</si>
  <si>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</si>
  <si>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</si>
  <si>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</si>
  <si>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</si>
  <si>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</si>
  <si>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</si>
  <si>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</si>
  <si>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</si>
  <si>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</si>
  <si>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</si>
  <si>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</si>
  <si>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</si>
  <si>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</si>
  <si>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</si>
  <si>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</si>
  <si>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</si>
  <si>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</si>
  <si>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</si>
  <si>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</si>
  <si>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</si>
  <si>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</si>
  <si>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</si>
  <si>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</si>
  <si>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</si>
  <si>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</si>
  <si>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</si>
  <si>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</si>
  <si>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</si>
  <si>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</si>
  <si>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</si>
  <si>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</si>
  <si>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</si>
  <si>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</si>
  <si>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</si>
  <si>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</si>
  <si>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</si>
  <si>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</si>
  <si>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</si>
  <si>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</si>
  <si>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</si>
  <si>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</si>
  <si>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</si>
  <si>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</si>
  <si>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</si>
  <si>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</si>
  <si>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</si>
  <si>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</si>
  <si>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</si>
  <si>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</si>
  <si>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</si>
  <si>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</si>
  <si>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</si>
  <si>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</si>
  <si>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</si>
  <si>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</si>
  <si>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</si>
  <si>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</si>
  <si>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</si>
  <si>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</si>
  <si>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</si>
  <si>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</si>
  <si>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</si>
  <si>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</si>
  <si>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</si>
  <si>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</si>
  <si>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</si>
  <si>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</si>
  <si>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</si>
  <si>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</si>
  <si>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</si>
  <si>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</si>
  <si>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</si>
  <si>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</si>
  <si>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</si>
  <si>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</si>
  <si>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</si>
  <si>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</si>
  <si>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</si>
  <si>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</si>
  <si>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</si>
  <si>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</si>
  <si>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</si>
  <si>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</si>
  <si>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</si>
  <si>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</si>
  <si>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</si>
  <si>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</si>
  <si>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</si>
  <si>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</si>
  <si>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</si>
  <si>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</si>
  <si>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</si>
  <si>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</si>
  <si>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</si>
  <si>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</si>
  <si>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</si>
  <si>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</si>
  <si>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</si>
  <si>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</si>
  <si>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</si>
  <si>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</si>
  <si>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</si>
  <si>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</si>
  <si>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</si>
  <si>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</si>
  <si>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</si>
  <si>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</si>
  <si>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</si>
  <si>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</si>
  <si>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</si>
  <si>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</si>
  <si>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</si>
  <si>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</si>
  <si>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</si>
  <si>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</si>
  <si>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</si>
  <si>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</si>
  <si>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</si>
  <si>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</si>
  <si>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</si>
  <si>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</si>
  <si>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</si>
  <si>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</si>
  <si>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</si>
  <si>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</si>
  <si>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</si>
  <si>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</si>
  <si>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</si>
  <si>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</si>
  <si>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</si>
  <si>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</si>
  <si>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</si>
  <si>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</si>
  <si>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</si>
  <si>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</si>
  <si>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</si>
  <si>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</si>
  <si>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</si>
  <si>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</si>
  <si>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</si>
  <si>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</si>
  <si>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</si>
  <si>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</si>
  <si>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</si>
  <si>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</si>
  <si>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</si>
  <si>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</si>
  <si>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</si>
  <si>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</si>
  <si>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</si>
  <si>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</si>
  <si>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</si>
  <si>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</si>
  <si>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</si>
  <si>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</si>
  <si>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</si>
  <si>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</si>
  <si>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</si>
  <si>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</si>
  <si>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</si>
  <si>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</si>
  <si>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</si>
  <si>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</si>
  <si>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</si>
  <si>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</si>
  <si>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</si>
  <si>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</si>
  <si>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</si>
  <si>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</si>
  <si>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</si>
  <si>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</si>
  <si>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</si>
  <si>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</si>
  <si>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</si>
  <si>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</si>
  <si>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</si>
  <si>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</si>
  <si>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</si>
  <si>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</si>
  <si>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</si>
  <si>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</si>
  <si>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</si>
  <si>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</si>
  <si>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</si>
  <si>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</si>
  <si>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</si>
  <si>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</si>
  <si>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</si>
  <si>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</si>
  <si>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</si>
  <si>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</si>
  <si>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</si>
  <si>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</si>
  <si>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</si>
  <si>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</si>
  <si>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</si>
  <si>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</si>
  <si>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</si>
  <si>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</si>
  <si>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</si>
  <si>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</si>
  <si>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</si>
  <si>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</si>
  <si>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</si>
  <si>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</si>
  <si>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</si>
  <si>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</si>
  <si>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</si>
  <si>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</si>
  <si>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</si>
  <si>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</si>
  <si>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</si>
  <si>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</si>
  <si>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</si>
  <si>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</si>
  <si>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</si>
  <si>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</si>
  <si>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</si>
  <si>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</si>
  <si>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</si>
  <si>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</si>
  <si>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</si>
  <si>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</si>
  <si>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</si>
  <si>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</si>
  <si>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</si>
  <si>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</si>
  <si>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</si>
  <si>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</si>
  <si>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</si>
  <si>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</si>
  <si>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</si>
  <si>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</si>
  <si>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</si>
  <si>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</si>
  <si>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</si>
  <si>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</si>
  <si>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</si>
  <si>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</si>
  <si>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</si>
  <si>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</si>
  <si>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</si>
  <si>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</si>
  <si>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</si>
  <si>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</si>
  <si>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</si>
  <si>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</si>
  <si>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</si>
  <si>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</si>
  <si>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</si>
  <si>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</si>
  <si>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</si>
  <si>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</si>
  <si>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</si>
  <si>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</si>
  <si>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</si>
  <si>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</si>
  <si>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</si>
  <si>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</si>
  <si>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</si>
  <si>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</si>
  <si>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</si>
  <si>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</si>
  <si>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</si>
  <si>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</si>
  <si>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</si>
  <si>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</si>
  <si>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</si>
  <si>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</si>
  <si>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</si>
  <si>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</si>
  <si>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</si>
  <si>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</si>
  <si>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</si>
  <si>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</si>
  <si>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</si>
  <si>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</si>
  <si>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</si>
  <si>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</si>
  <si>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</si>
  <si>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</si>
  <si>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</si>
  <si>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</si>
  <si>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</si>
  <si>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</si>
  <si>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</si>
  <si>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</si>
  <si>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</si>
  <si>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</si>
  <si>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</si>
  <si>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</si>
  <si>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</si>
  <si>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</si>
  <si>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</si>
  <si>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</si>
  <si>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</si>
  <si>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</si>
  <si>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</si>
  <si>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</si>
  <si>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</si>
  <si>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</si>
  <si>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</si>
  <si>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</si>
  <si>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</si>
  <si>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</si>
  <si>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</si>
  <si>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</si>
  <si>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</si>
  <si>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</si>
  <si>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</si>
  <si>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</si>
  <si>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</si>
  <si>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</si>
  <si>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</si>
  <si>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</si>
  <si>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</si>
  <si>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</si>
  <si>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</si>
  <si>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</si>
  <si>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</si>
  <si>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</si>
  <si>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</si>
  <si>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</si>
  <si>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</si>
  <si>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</si>
  <si>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</si>
  <si>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</si>
  <si>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</si>
  <si>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</si>
  <si>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</si>
  <si>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</si>
  <si>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</si>
  <si>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</si>
  <si>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</si>
  <si>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</si>
  <si>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</si>
  <si>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</si>
  <si>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</si>
  <si>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</si>
  <si>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</si>
  <si>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</si>
  <si>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</si>
  <si>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</si>
  <si>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</si>
  <si>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</si>
  <si>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</si>
  <si>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</si>
  <si>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</si>
  <si>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</si>
  <si>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</si>
  <si>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</si>
  <si>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</si>
  <si>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</si>
  <si>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</si>
  <si>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</si>
  <si>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</si>
  <si>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</si>
  <si>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</si>
  <si>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</si>
  <si>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</si>
  <si>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</si>
  <si>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</si>
  <si>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</si>
  <si>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</si>
  <si>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</si>
  <si>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</si>
  <si>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</si>
  <si>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</si>
  <si>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</si>
  <si>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</si>
  <si>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</si>
  <si>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</si>
  <si>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</si>
  <si>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</si>
  <si>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</si>
  <si>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</si>
  <si>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</si>
  <si>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</si>
  <si>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</si>
  <si>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</si>
  <si>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</si>
  <si>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</si>
  <si>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</si>
  <si>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</si>
  <si>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</si>
  <si>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</si>
  <si>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</si>
  <si>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</si>
  <si>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</si>
  <si>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</si>
  <si>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</si>
  <si>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</si>
  <si>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</si>
  <si>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</si>
  <si>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</si>
  <si>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</si>
  <si>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</si>
  <si>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</si>
  <si>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</si>
  <si>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</si>
  <si>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</si>
  <si>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</si>
  <si>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</si>
  <si>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</si>
  <si>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</si>
  <si>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</si>
  <si>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</si>
  <si>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</si>
  <si>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</si>
  <si>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</si>
  <si>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</si>
  <si>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</si>
  <si>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</si>
  <si>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</si>
  <si>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</si>
  <si>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</si>
  <si>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</si>
  <si>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</si>
  <si>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</si>
  <si>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</si>
  <si>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</si>
  <si>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</si>
  <si>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</si>
  <si>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</si>
  <si>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</si>
  <si>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</si>
  <si>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</si>
  <si>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</si>
  <si>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</si>
  <si>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</si>
  <si>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</si>
  <si>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</si>
  <si>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</si>
  <si>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</si>
  <si>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</si>
  <si>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</si>
  <si>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</si>
  <si>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</si>
  <si>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</si>
  <si>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</si>
  <si>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</si>
  <si>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</si>
  <si>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</si>
  <si>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</si>
  <si>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</si>
  <si>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</si>
  <si>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</si>
  <si>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</si>
  <si>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</si>
  <si>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</si>
  <si>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</si>
  <si>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</si>
  <si>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</si>
  <si>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</si>
  <si>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</si>
  <si>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</si>
  <si>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</si>
  <si>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</si>
  <si>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</si>
  <si>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</si>
  <si>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</si>
  <si>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</si>
  <si>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</si>
  <si>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</si>
  <si>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</si>
  <si>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</si>
  <si>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</si>
  <si>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</si>
  <si>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</si>
  <si>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</si>
  <si>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</si>
  <si>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</si>
  <si>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</si>
  <si>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</si>
  <si>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</si>
  <si>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</si>
  <si>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</si>
  <si>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</si>
  <si>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</si>
  <si>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</si>
  <si>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</si>
  <si>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</si>
  <si>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</si>
  <si>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</si>
  <si>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</si>
  <si>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</si>
  <si>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</si>
  <si>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</si>
  <si>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</si>
  <si>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</si>
  <si>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</si>
  <si>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</si>
  <si>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</si>
  <si>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</si>
  <si>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</si>
  <si>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</si>
  <si>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</si>
  <si>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</si>
  <si>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</si>
  <si>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</si>
  <si>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</si>
  <si>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</si>
  <si>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</si>
  <si>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</si>
  <si>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</si>
  <si>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</si>
  <si>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</si>
  <si>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</si>
  <si>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</si>
  <si>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</si>
  <si>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</si>
  <si>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</si>
  <si>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</si>
  <si>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</si>
  <si>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</si>
  <si>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</si>
  <si>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</si>
  <si>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</si>
  <si>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</si>
  <si>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</si>
  <si>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</si>
  <si>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</si>
  <si>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</si>
  <si>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</si>
  <si>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</si>
  <si>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</si>
  <si>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</si>
  <si>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</si>
  <si>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</si>
  <si>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</si>
  <si>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</si>
  <si>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</si>
  <si>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</si>
  <si>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</si>
  <si>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</si>
  <si>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</si>
  <si>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</si>
  <si>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</si>
  <si>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</si>
  <si>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</si>
  <si>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</si>
  <si>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</si>
  <si>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</si>
  <si>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</si>
  <si>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</si>
  <si>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</si>
  <si>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</si>
  <si>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</si>
  <si>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</si>
  <si>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</si>
  <si>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</si>
  <si>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</si>
  <si>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</si>
  <si>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</si>
  <si>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</si>
  <si>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</si>
  <si>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</si>
  <si>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</si>
  <si>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</si>
  <si>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</si>
  <si>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</si>
  <si>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</si>
  <si>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</si>
  <si>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</si>
  <si>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</si>
  <si>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</si>
  <si>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</si>
  <si>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</si>
  <si>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</si>
  <si>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</si>
  <si>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</si>
  <si>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</si>
  <si>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</si>
  <si>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</si>
  <si>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</si>
  <si>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</si>
  <si>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</si>
  <si>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</si>
  <si>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</si>
  <si>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</si>
  <si>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</si>
  <si>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</si>
  <si>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</si>
  <si>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</si>
  <si>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</si>
  <si>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</si>
  <si>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</si>
  <si>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</si>
  <si>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</si>
  <si>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</si>
  <si>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</si>
  <si>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</si>
  <si>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</si>
  <si>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</si>
  <si>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</si>
  <si>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</si>
  <si>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</si>
  <si>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</si>
  <si>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</si>
  <si>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</si>
  <si>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</si>
  <si>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</si>
  <si>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</si>
  <si>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</si>
  <si>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</si>
  <si>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</si>
  <si>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</si>
  <si>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</si>
  <si>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</si>
  <si>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</si>
  <si>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</si>
  <si>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</si>
  <si>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</si>
  <si>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</si>
  <si>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</si>
  <si>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</si>
  <si>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</si>
  <si>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</si>
  <si>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</si>
  <si>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</si>
  <si>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</si>
  <si>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</si>
  <si>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</si>
  <si>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</si>
  <si>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</si>
  <si>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</si>
  <si>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</si>
  <si>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</si>
  <si>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</si>
  <si>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</si>
  <si>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</si>
  <si>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</si>
  <si>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</si>
  <si>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</si>
  <si>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</si>
  <si>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</si>
  <si>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</si>
  <si>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</si>
  <si>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</si>
  <si>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</si>
  <si>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</si>
  <si>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</si>
  <si>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</si>
  <si>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</si>
  <si>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</si>
  <si>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</si>
  <si>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</si>
  <si>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</si>
  <si>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</si>
  <si>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</si>
  <si>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</si>
  <si>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</si>
  <si>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</si>
  <si>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</si>
  <si>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</si>
  <si>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</si>
  <si>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</si>
  <si>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</si>
  <si>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</si>
  <si>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</si>
  <si>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</si>
  <si>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</si>
  <si>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</si>
  <si>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</si>
  <si>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</si>
  <si>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</si>
  <si>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</si>
  <si>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</si>
  <si>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</si>
  <si>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</si>
  <si>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</si>
  <si>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</si>
  <si>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</si>
  <si>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</si>
  <si>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</si>
  <si>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</si>
  <si>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</si>
  <si>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</si>
  <si>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</si>
  <si>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</si>
  <si>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</si>
  <si>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</si>
  <si>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</si>
  <si>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</si>
  <si>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</si>
  <si>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</si>
  <si>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</si>
  <si>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</si>
  <si>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</si>
  <si>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</si>
  <si>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</si>
  <si>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</si>
  <si>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</si>
  <si>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</si>
  <si>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</si>
  <si>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</si>
  <si>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</si>
  <si>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</si>
  <si>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</si>
  <si>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</si>
  <si>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</si>
  <si>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</si>
  <si>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</si>
  <si>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</si>
  <si>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</si>
  <si>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</si>
  <si>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</si>
  <si>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</si>
  <si>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</si>
  <si>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</si>
  <si>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</si>
  <si>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</si>
  <si>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</si>
  <si>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</si>
  <si>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</si>
  <si>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</si>
  <si>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</si>
  <si>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</si>
  <si>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</si>
  <si>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</si>
  <si>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</si>
  <si>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</si>
  <si>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</si>
  <si>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</si>
  <si>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</si>
  <si>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</si>
  <si>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</si>
  <si>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</si>
  <si>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</si>
  <si>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</si>
  <si>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</si>
  <si>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</si>
  <si>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</si>
  <si>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</si>
  <si>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</si>
  <si>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</si>
  <si>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</si>
  <si>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</si>
  <si>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</si>
  <si>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</si>
  <si>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</si>
  <si>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</si>
  <si>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</si>
  <si>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</si>
  <si>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</si>
  <si>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</si>
  <si>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</si>
  <si>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</si>
  <si>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</si>
  <si>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</si>
  <si>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</si>
  <si>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</si>
  <si>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</si>
  <si>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</si>
  <si>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</si>
  <si>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</si>
  <si>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</si>
  <si>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</si>
  <si>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</si>
  <si>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</si>
  <si>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</si>
  <si>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</si>
  <si>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</si>
  <si>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</si>
  <si>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</si>
  <si>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</si>
  <si>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</si>
  <si>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</si>
  <si>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</si>
  <si>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</si>
  <si>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</si>
  <si>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</si>
  <si>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</si>
  <si>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</si>
  <si>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</si>
  <si>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</si>
  <si>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</si>
  <si>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</si>
  <si>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</si>
  <si>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</si>
  <si>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</si>
  <si>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</si>
  <si>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</si>
  <si>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</si>
  <si>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</si>
  <si>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</si>
  <si>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</si>
  <si>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</si>
  <si>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</si>
  <si>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</si>
  <si>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</si>
  <si>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</si>
  <si>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</si>
  <si>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</si>
  <si>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</si>
  <si>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</si>
  <si>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</si>
  <si>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</si>
  <si>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</si>
  <si>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</si>
  <si>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</si>
  <si>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</si>
  <si>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</si>
  <si>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</si>
  <si>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</si>
  <si>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</si>
  <si>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</si>
  <si>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</si>
  <si>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</si>
  <si>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</si>
  <si>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</si>
  <si>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</si>
  <si>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</si>
  <si>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</si>
  <si>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</si>
  <si>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</si>
  <si>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</si>
  <si>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</si>
  <si>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</si>
  <si>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</si>
  <si>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</si>
  <si>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</si>
  <si>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</si>
  <si>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</si>
  <si>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</si>
  <si>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</si>
  <si>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</si>
  <si>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</si>
  <si>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</si>
  <si>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</si>
  <si>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</si>
  <si>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</si>
  <si>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</si>
  <si>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</si>
  <si>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</si>
  <si>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</si>
  <si>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</si>
  <si>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</si>
  <si>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</si>
  <si>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</si>
  <si>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</si>
  <si>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</si>
  <si>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</si>
  <si>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</si>
  <si>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</si>
  <si>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</si>
  <si>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</si>
  <si>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</si>
  <si>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</si>
  <si>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</si>
  <si>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</si>
  <si>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</si>
  <si>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</si>
  <si>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</si>
  <si>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</si>
  <si>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</si>
  <si>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</si>
  <si>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</si>
  <si>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</si>
  <si>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</si>
  <si>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</si>
  <si>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</si>
  <si>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</si>
  <si>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</si>
  <si>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</si>
  <si>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</si>
  <si>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</si>
  <si>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</si>
  <si>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</si>
  <si>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</si>
  <si>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</si>
  <si>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</si>
  <si>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</si>
  <si>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</si>
  <si>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</si>
  <si>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</si>
  <si>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</si>
  <si>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</si>
  <si>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</si>
  <si>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</si>
  <si>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</si>
  <si>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</si>
  <si>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</si>
  <si>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</si>
  <si>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</si>
  <si>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</si>
  <si>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</si>
  <si>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</si>
  <si>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</si>
  <si>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</si>
  <si>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</si>
  <si>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</si>
  <si>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</si>
  <si>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</si>
  <si>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</si>
  <si>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</si>
  <si>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</si>
  <si>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</si>
  <si>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</si>
  <si>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</si>
  <si>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</si>
  <si>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</si>
  <si>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</si>
  <si>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</si>
  <si>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</si>
  <si>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</si>
  <si>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</si>
  <si>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</si>
  <si>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</si>
  <si>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</si>
  <si>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</si>
  <si>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</si>
  <si>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</si>
  <si>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</si>
  <si>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</si>
  <si>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</si>
  <si>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</si>
  <si>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</si>
  <si>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</si>
  <si>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</si>
  <si>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</si>
  <si>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</si>
  <si>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</si>
  <si>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</si>
  <si>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</si>
  <si>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</si>
  <si>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</si>
  <si>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</si>
  <si>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</si>
  <si>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</si>
  <si>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</si>
  <si>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</si>
  <si>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</si>
  <si>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</si>
  <si>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</si>
  <si>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</si>
  <si>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</si>
  <si>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</si>
  <si>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</si>
  <si>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</si>
  <si>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</si>
  <si>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</si>
  <si>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</si>
  <si>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</si>
  <si>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</si>
  <si>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</si>
  <si>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</si>
  <si>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</si>
  <si>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</si>
  <si>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</si>
  <si>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</si>
  <si>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</si>
  <si>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</si>
  <si>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</si>
  <si>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</si>
  <si>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</si>
  <si>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</si>
  <si>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</si>
  <si>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</si>
  <si>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</si>
  <si>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</si>
  <si>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</si>
  <si>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</si>
  <si>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</si>
  <si>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</si>
  <si>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</si>
  <si>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</si>
  <si>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</si>
  <si>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</si>
  <si>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</si>
  <si>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</si>
  <si>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</si>
  <si>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</si>
  <si>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</si>
  <si>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</si>
  <si>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</si>
  <si>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</si>
  <si>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</si>
  <si>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</si>
  <si>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</si>
  <si>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</si>
  <si>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</si>
  <si>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</si>
  <si>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</si>
  <si>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</si>
  <si>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</si>
  <si>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</si>
  <si>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</si>
  <si>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</si>
  <si>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</si>
  <si>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</si>
  <si>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</si>
  <si>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</si>
  <si>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</si>
  <si>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</si>
  <si>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</si>
  <si>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</si>
  <si>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</si>
  <si>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</si>
  <si>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</si>
  <si>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</si>
  <si>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</si>
  <si>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</si>
  <si>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</si>
  <si>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</si>
  <si>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</si>
  <si>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</si>
  <si>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</si>
  <si>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</si>
  <si>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</si>
  <si>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</si>
  <si>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</si>
  <si>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</si>
  <si>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</si>
  <si>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</si>
  <si>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</si>
  <si>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</si>
  <si>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</si>
  <si>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</si>
  <si>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</si>
  <si>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</si>
  <si>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</si>
  <si>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</si>
  <si>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</si>
  <si>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</si>
  <si>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</si>
  <si>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</si>
  <si>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</si>
  <si>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</si>
  <si>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</si>
  <si>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</si>
  <si>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</si>
  <si>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</si>
  <si>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</si>
  <si>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</si>
  <si>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</si>
  <si>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</si>
  <si>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</si>
  <si>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</si>
  <si>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</si>
  <si>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</si>
  <si>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</si>
  <si>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</si>
  <si>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</si>
  <si>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</si>
  <si>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</si>
  <si>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</si>
  <si>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</si>
  <si>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</si>
  <si>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</si>
  <si>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</si>
  <si>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</si>
  <si>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</si>
  <si>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</si>
  <si>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</si>
  <si>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</si>
  <si>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</si>
  <si>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</si>
  <si>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</si>
  <si>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</si>
  <si>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</si>
  <si>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</si>
  <si>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</si>
  <si>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</si>
  <si>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</si>
  <si>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</si>
  <si>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</si>
  <si>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</si>
  <si>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</si>
  <si>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</si>
  <si>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</si>
  <si>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</si>
  <si>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</si>
  <si>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</si>
  <si>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</si>
  <si>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</si>
  <si>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</si>
  <si>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</si>
  <si>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</si>
  <si>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</si>
  <si>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</si>
  <si>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</si>
  <si>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</si>
  <si>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</si>
  <si>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</si>
  <si>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</si>
  <si>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</si>
  <si>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</si>
  <si>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</si>
  <si>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</si>
  <si>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</si>
  <si>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</si>
  <si>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</si>
  <si>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</si>
  <si>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</si>
  <si>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</si>
  <si>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</si>
  <si>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</si>
  <si>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</si>
  <si>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</si>
  <si>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</si>
  <si>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</si>
  <si>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</si>
  <si>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</si>
  <si>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</si>
  <si>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</si>
  <si>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</si>
  <si>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</si>
  <si>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</si>
  <si>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</si>
  <si>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</si>
  <si>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</si>
  <si>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</si>
  <si>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</si>
  <si>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</si>
  <si>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</si>
  <si>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</si>
  <si>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</si>
  <si>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</si>
  <si>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</si>
  <si>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</si>
  <si>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</si>
  <si>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</si>
  <si>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</si>
  <si>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</si>
  <si>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</si>
  <si>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</si>
  <si>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</si>
  <si>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</si>
  <si>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</si>
  <si>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</si>
  <si>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</si>
  <si>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</si>
  <si>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</si>
  <si>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</si>
  <si>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</si>
  <si>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</si>
  <si>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</si>
  <si>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</si>
  <si>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</si>
  <si>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</si>
  <si>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</si>
  <si>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</si>
  <si>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</si>
  <si>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</si>
  <si>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</si>
  <si>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</si>
  <si>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</si>
  <si>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</si>
  <si>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</si>
  <si>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</si>
  <si>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</si>
  <si>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</si>
  <si>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</si>
  <si>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</si>
  <si>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</si>
  <si>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</si>
  <si>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</si>
  <si>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</si>
  <si>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</si>
  <si>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</si>
  <si>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</si>
  <si>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</si>
  <si>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</si>
  <si>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</si>
  <si>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</si>
  <si>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</si>
  <si>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</si>
  <si>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</si>
  <si>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</si>
  <si>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</si>
  <si>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</si>
  <si>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</si>
  <si>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</si>
  <si>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</si>
  <si>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</si>
  <si>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</si>
  <si>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</si>
  <si>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</si>
  <si>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</si>
  <si>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</si>
  <si>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</si>
  <si>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</si>
  <si>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</si>
  <si>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</si>
  <si>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</si>
  <si>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</si>
  <si>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</si>
  <si>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</si>
  <si>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</si>
  <si>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</si>
  <si>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</si>
  <si>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</si>
  <si>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</si>
  <si>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</si>
  <si>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</si>
  <si>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</si>
  <si>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</si>
  <si>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</si>
  <si>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</si>
  <si>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</si>
  <si>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</si>
  <si>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</si>
  <si>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</si>
  <si>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</si>
  <si>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</si>
  <si>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</si>
  <si>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</si>
  <si>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</si>
  <si>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</si>
  <si>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</si>
  <si>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</si>
  <si>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</si>
  <si>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</si>
  <si>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</si>
  <si>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</si>
  <si>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</si>
  <si>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</si>
  <si>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</si>
  <si>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</si>
  <si>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</si>
  <si>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</si>
  <si>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</si>
  <si>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</si>
  <si>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</si>
  <si>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</si>
  <si>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</si>
  <si>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</si>
  <si>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</si>
  <si>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</si>
  <si>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</si>
  <si>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</si>
  <si>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</si>
  <si>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</si>
  <si>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</si>
  <si>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</si>
  <si>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</si>
  <si>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</si>
  <si>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</si>
  <si>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</si>
  <si>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</si>
  <si>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</si>
  <si>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</si>
  <si>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</si>
  <si>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</si>
  <si>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</si>
  <si>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</si>
  <si>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</si>
  <si>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</si>
  <si>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</si>
  <si>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</si>
  <si>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</si>
  <si>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</si>
  <si>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</si>
  <si>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</si>
  <si>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</si>
  <si>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</si>
  <si>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</si>
  <si>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</si>
  <si>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</si>
  <si>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</si>
  <si>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</si>
  <si>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</si>
  <si>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</si>
  <si>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</si>
  <si>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</si>
  <si>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</si>
  <si>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</si>
  <si>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</si>
  <si>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</si>
  <si>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</si>
  <si>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</si>
  <si>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</si>
  <si>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</si>
  <si>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</si>
  <si>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</si>
  <si>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</si>
  <si>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</si>
  <si>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</si>
  <si>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</si>
  <si>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</si>
  <si>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</si>
  <si>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</si>
  <si>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</si>
  <si>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</si>
  <si>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</si>
  <si>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</si>
  <si>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</si>
  <si>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</si>
  <si>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</si>
  <si>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</si>
  <si>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</si>
  <si>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</si>
  <si>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</si>
  <si>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</si>
  <si>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</si>
  <si>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</si>
  <si>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</si>
  <si>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</si>
  <si>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</si>
  <si>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</si>
  <si>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</si>
  <si>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</si>
  <si>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</si>
  <si>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</si>
  <si>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</si>
  <si>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</si>
  <si>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</si>
  <si>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</si>
  <si>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</si>
  <si>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</si>
  <si>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</si>
  <si>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</si>
  <si>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</si>
  <si>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</si>
  <si>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</si>
  <si>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</si>
  <si>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</si>
  <si>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</si>
  <si>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</si>
  <si>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</si>
  <si>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</si>
  <si>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</si>
  <si>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</si>
  <si>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</si>
  <si>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</si>
  <si>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</si>
  <si>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</si>
  <si>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</si>
  <si>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</si>
  <si>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</si>
  <si>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</si>
  <si>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</si>
  <si>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</si>
  <si>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</si>
  <si>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</si>
  <si>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</si>
  <si>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</si>
  <si>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</si>
  <si>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</si>
  <si>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</si>
  <si>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</si>
  <si>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</si>
  <si>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</si>
  <si>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</si>
  <si>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</si>
  <si>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</si>
  <si>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</si>
  <si>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</si>
  <si>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</si>
  <si>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</si>
  <si>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</si>
  <si>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</si>
  <si>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</si>
  <si>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</si>
  <si>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</si>
  <si>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</si>
  <si>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</si>
  <si>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</si>
  <si>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</si>
  <si>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</si>
  <si>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</si>
  <si>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</si>
  <si>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</si>
  <si>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</si>
  <si>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</si>
  <si>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</si>
  <si>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</si>
  <si>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</si>
  <si>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</si>
  <si>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</si>
  <si>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</si>
  <si>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</si>
  <si>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</si>
  <si>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</si>
  <si>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</si>
  <si>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</si>
  <si>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</si>
  <si>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</si>
  <si>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</si>
  <si>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</si>
  <si>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</si>
  <si>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</si>
  <si>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</si>
  <si>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</si>
  <si>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</si>
  <si>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</si>
  <si>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</si>
  <si>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</si>
  <si>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</si>
  <si>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</si>
  <si>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</si>
  <si>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</si>
  <si>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</si>
  <si>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</si>
  <si>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</si>
  <si>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</si>
  <si>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</si>
  <si>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</si>
  <si>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</si>
  <si>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</si>
  <si>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</si>
  <si>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</si>
  <si>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</si>
  <si>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</si>
  <si>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</si>
  <si>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</si>
  <si>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</si>
  <si>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</si>
  <si>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</si>
  <si>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</si>
  <si>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</si>
  <si>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</si>
  <si>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</si>
  <si>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</si>
  <si>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</si>
  <si>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</si>
  <si>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</si>
  <si>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</si>
  <si>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</si>
  <si>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</si>
  <si>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</si>
  <si>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</si>
  <si>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</si>
  <si>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</si>
  <si>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</si>
  <si>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</si>
  <si>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</si>
  <si>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</si>
  <si>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</si>
  <si>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</si>
  <si>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</si>
  <si>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</si>
  <si>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</si>
  <si>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</si>
  <si>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</si>
  <si>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</si>
  <si>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</si>
  <si>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</si>
  <si>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</si>
  <si>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</si>
  <si>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</si>
  <si>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</si>
  <si>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</si>
  <si>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</si>
  <si>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</si>
  <si>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</si>
  <si>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</si>
  <si>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</si>
  <si>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</si>
  <si>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</si>
  <si>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</si>
  <si>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</si>
  <si>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</si>
  <si>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</si>
  <si>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</si>
  <si>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</si>
  <si>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</si>
  <si>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</si>
  <si>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</si>
  <si>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</si>
  <si>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</si>
  <si>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</si>
  <si>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</si>
  <si>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</si>
  <si>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</si>
  <si>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</si>
  <si>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</si>
  <si>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</si>
  <si>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</si>
  <si>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</si>
  <si>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</si>
  <si>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</si>
  <si>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</si>
  <si>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</si>
  <si>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</si>
  <si>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</si>
  <si>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</si>
  <si>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</si>
  <si>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</si>
  <si>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</si>
  <si>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</si>
  <si>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</si>
  <si>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</si>
  <si>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</si>
  <si>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</si>
  <si>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</si>
  <si>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</si>
  <si>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</si>
  <si>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</si>
  <si>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</si>
  <si>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</si>
  <si>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</si>
  <si>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</si>
  <si>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</si>
  <si>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</si>
  <si>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</si>
  <si>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</si>
  <si>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</si>
  <si>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</si>
  <si>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</si>
  <si>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</si>
  <si>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</si>
  <si>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</si>
  <si>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</si>
  <si>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</si>
  <si>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</si>
  <si>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</si>
  <si>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</si>
  <si>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</si>
  <si>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</si>
  <si>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</si>
  <si>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</si>
  <si>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</si>
  <si>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</si>
  <si>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</si>
  <si>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</si>
  <si>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</si>
  <si>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</si>
  <si>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</si>
  <si>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</si>
  <si>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</si>
  <si>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</si>
  <si>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</si>
  <si>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</si>
  <si>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</si>
  <si>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</si>
  <si>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</si>
  <si>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</si>
  <si>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</si>
  <si>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</si>
  <si>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</si>
  <si>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</si>
  <si>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</si>
  <si>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</si>
  <si>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</si>
  <si>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</si>
  <si>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</si>
  <si>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</si>
  <si>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</si>
  <si>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</si>
  <si>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</si>
  <si>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</si>
  <si>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</si>
  <si>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</si>
  <si>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</si>
  <si>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</si>
  <si>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</si>
  <si>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</si>
  <si>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</si>
  <si>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</si>
  <si>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</si>
  <si>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</si>
  <si>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</si>
  <si>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</si>
  <si>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</si>
  <si>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</si>
  <si>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</si>
  <si>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</si>
  <si>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</si>
  <si>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</si>
  <si>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</si>
  <si>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</si>
  <si>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</si>
  <si>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</si>
  <si>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</si>
  <si>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</si>
  <si>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</si>
  <si>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</si>
  <si>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</si>
  <si>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</si>
  <si>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</si>
  <si>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</si>
  <si>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</si>
  <si>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</si>
  <si>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</si>
  <si>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</si>
  <si>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</si>
  <si>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</si>
  <si>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</si>
  <si>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</si>
  <si>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</si>
  <si>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</si>
  <si>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</si>
  <si>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</si>
  <si>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</si>
  <si>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</si>
  <si>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</si>
  <si>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</si>
  <si>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</si>
  <si>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</si>
  <si>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</si>
  <si>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</si>
  <si>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</si>
  <si>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</si>
  <si>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</si>
  <si>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</si>
  <si>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</si>
  <si>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</si>
  <si>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</si>
  <si>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</si>
  <si>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</si>
  <si>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</si>
  <si>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</si>
  <si>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</si>
  <si>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</si>
  <si>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</si>
  <si>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</si>
  <si>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</si>
  <si>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</si>
  <si>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</si>
  <si>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</si>
  <si>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</si>
  <si>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</si>
  <si>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</si>
  <si>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</si>
  <si>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</si>
  <si>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</si>
  <si>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</si>
  <si>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</si>
  <si>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</si>
  <si>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</si>
  <si>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</si>
  <si>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</si>
  <si>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</si>
  <si>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</si>
  <si>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</si>
  <si>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</si>
  <si>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</si>
  <si>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</si>
  <si>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</si>
  <si>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</si>
  <si>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</si>
  <si>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</si>
  <si>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</si>
  <si>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</si>
  <si>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</si>
  <si>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</si>
  <si>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</si>
  <si>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</si>
  <si>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</si>
  <si>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</si>
  <si>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</si>
  <si>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</si>
  <si>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</si>
  <si>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</si>
  <si>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</si>
  <si>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</si>
  <si>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</si>
  <si>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</si>
  <si>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</si>
  <si>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</si>
  <si>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</si>
  <si>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</si>
  <si>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</si>
  <si>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</si>
  <si>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</si>
  <si>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</si>
  <si>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</si>
  <si>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</si>
  <si>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</si>
  <si>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</si>
  <si>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</si>
  <si>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</si>
  <si>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</si>
  <si>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</si>
  <si>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</si>
  <si>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</si>
  <si>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</si>
  <si>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</si>
  <si>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</si>
  <si>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</si>
  <si>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</si>
  <si>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</si>
  <si>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</si>
  <si>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</si>
  <si>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</si>
  <si>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</si>
  <si>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</si>
  <si>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</si>
  <si>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</si>
  <si>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</si>
  <si>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</si>
  <si>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</si>
  <si>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</si>
  <si>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</si>
  <si>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</si>
  <si>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</si>
  <si>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</si>
  <si>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</si>
  <si>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</si>
  <si>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</si>
  <si>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</si>
  <si>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</si>
  <si>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</si>
  <si>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</si>
  <si>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</si>
  <si>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</si>
  <si>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</si>
  <si>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</si>
  <si>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</si>
  <si>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</si>
  <si>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</si>
  <si>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</si>
  <si>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</si>
  <si>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</si>
  <si>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</si>
  <si>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</si>
  <si>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</si>
  <si>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</si>
  <si>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</si>
  <si>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</si>
  <si>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</si>
  <si>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</si>
  <si>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</si>
  <si>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</si>
  <si>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</si>
  <si>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</si>
  <si>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</si>
  <si>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</si>
  <si>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</si>
  <si>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</si>
  <si>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</si>
  <si>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</si>
  <si>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</si>
  <si>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</si>
  <si>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</si>
  <si>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</si>
  <si>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</si>
  <si>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</si>
  <si>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</si>
  <si>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</si>
  <si>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</si>
  <si>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</si>
  <si>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</si>
  <si>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</si>
  <si>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</si>
  <si>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</si>
  <si>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</si>
  <si>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</si>
  <si>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</si>
  <si>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</si>
  <si>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</si>
  <si>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</si>
  <si>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</si>
  <si>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</si>
  <si>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</si>
  <si>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</si>
  <si>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</si>
  <si>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</si>
  <si>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</si>
  <si>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</si>
  <si>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</si>
  <si>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</si>
  <si>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</si>
  <si>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</si>
  <si>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</si>
  <si>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</si>
  <si>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</si>
  <si>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</si>
  <si>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</si>
  <si>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</si>
  <si>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</si>
  <si>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</si>
  <si>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</si>
  <si>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</si>
  <si>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</si>
  <si>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</si>
  <si>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</si>
  <si>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</si>
  <si>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</si>
  <si>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</si>
  <si>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</si>
  <si>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</si>
  <si>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</si>
  <si>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</si>
  <si>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</si>
  <si>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</si>
  <si>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</si>
  <si>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</si>
  <si>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</si>
  <si>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</si>
  <si>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</si>
  <si>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</si>
  <si>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</si>
  <si>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</si>
  <si>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</si>
  <si>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</si>
  <si>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</si>
  <si>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</si>
  <si>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</si>
  <si>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</si>
  <si>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</si>
  <si>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</si>
  <si>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</si>
  <si>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</si>
  <si>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</si>
  <si>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</si>
  <si>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</si>
  <si>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</si>
  <si>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</si>
  <si>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</si>
  <si>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</si>
  <si>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</si>
  <si>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</si>
  <si>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</si>
  <si>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</si>
  <si>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</si>
  <si>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</si>
  <si>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</si>
  <si>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</si>
  <si>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</si>
  <si>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</si>
  <si>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</si>
  <si>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</si>
  <si>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</si>
  <si>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</si>
  <si>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</si>
  <si>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</si>
  <si>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</si>
  <si>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</si>
  <si>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</si>
  <si>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</si>
  <si>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</si>
  <si>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</si>
  <si>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</si>
  <si>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</si>
  <si>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</si>
  <si>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</si>
  <si>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</si>
  <si>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</si>
  <si>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</si>
  <si>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</si>
  <si>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</si>
  <si>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</si>
  <si>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</si>
  <si>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</si>
  <si>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</si>
  <si>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</si>
  <si>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</si>
  <si>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</si>
  <si>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</si>
  <si>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</si>
  <si>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</si>
  <si>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</si>
  <si>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</si>
  <si>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</si>
  <si>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</si>
  <si>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</si>
  <si>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</si>
  <si>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</si>
  <si>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</si>
  <si>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</si>
  <si>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</si>
  <si>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</si>
  <si>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</si>
  <si>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</si>
  <si>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</si>
  <si>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</si>
  <si>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</si>
  <si>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</si>
  <si>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</si>
  <si>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</si>
  <si>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</si>
  <si>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</si>
  <si>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</si>
  <si>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</si>
  <si>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</si>
  <si>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</si>
  <si>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</si>
  <si>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</si>
  <si>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</si>
  <si>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</si>
  <si>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</si>
  <si>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</si>
  <si>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</si>
  <si>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</si>
  <si>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</si>
  <si>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</si>
  <si>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</si>
  <si>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</si>
  <si>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</si>
  <si>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</si>
  <si>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</si>
  <si>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</si>
  <si>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</si>
  <si>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</si>
  <si>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</si>
  <si>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</si>
  <si>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</si>
  <si>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</si>
  <si>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</si>
  <si>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</si>
  <si>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</si>
  <si>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</si>
  <si>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</si>
  <si>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</si>
  <si>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</si>
  <si>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</si>
  <si>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</si>
  <si>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</si>
  <si>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</si>
  <si>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</si>
  <si>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</si>
  <si>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</si>
  <si>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</si>
  <si>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</si>
  <si>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</si>
  <si>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</si>
  <si>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</si>
  <si>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</si>
  <si>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</si>
  <si>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</si>
  <si>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</si>
  <si>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</si>
  <si>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</si>
  <si>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</si>
  <si>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</si>
  <si>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</si>
  <si>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</si>
  <si>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</si>
  <si>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</si>
  <si>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</si>
  <si>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</si>
  <si>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</si>
  <si>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</si>
  <si>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</si>
  <si>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</si>
  <si>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</si>
  <si>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</si>
  <si>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</si>
  <si>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</si>
  <si>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</si>
  <si>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</si>
  <si>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</si>
  <si>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</si>
  <si>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</si>
  <si>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</si>
  <si>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</si>
  <si>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</si>
  <si>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</si>
  <si>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</si>
  <si>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</si>
  <si>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</si>
  <si>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</si>
  <si>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</si>
  <si>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</si>
  <si>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</si>
  <si>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</si>
  <si>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</si>
  <si>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</si>
  <si>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</si>
  <si>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</si>
  <si>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</si>
  <si>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</si>
  <si>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</si>
  <si>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</si>
  <si>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</si>
  <si>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</si>
  <si>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</si>
  <si>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</si>
  <si>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</si>
  <si>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</si>
  <si>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</si>
  <si>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</si>
  <si>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</si>
  <si>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</si>
  <si>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</si>
  <si>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</si>
  <si>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</si>
  <si>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</si>
  <si>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</si>
  <si>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</si>
  <si>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</si>
  <si>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</si>
  <si>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</si>
  <si>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</si>
  <si>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</si>
  <si>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</si>
  <si>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</si>
  <si>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</si>
  <si>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</si>
  <si>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</si>
  <si>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</si>
  <si>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</si>
  <si>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</si>
  <si>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</si>
  <si>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</si>
  <si>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</si>
  <si>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</si>
  <si>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</si>
  <si>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</si>
  <si>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</si>
  <si>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</si>
  <si>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</si>
  <si>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</si>
  <si>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</si>
  <si>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</si>
  <si>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</si>
  <si>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</si>
  <si>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</si>
  <si>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</si>
  <si>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</si>
  <si>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</si>
  <si>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</si>
  <si>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</si>
  <si>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</si>
  <si>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</si>
  <si>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</si>
  <si>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</si>
  <si>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</si>
  <si>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</si>
  <si>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</si>
  <si>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</si>
  <si>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</si>
  <si>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</si>
  <si>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</si>
  <si>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</si>
  <si>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</si>
  <si>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</si>
  <si>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</si>
  <si>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</si>
  <si>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</si>
  <si>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</si>
  <si>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</si>
  <si>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</si>
  <si>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</si>
  <si>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</si>
  <si>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</si>
  <si>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</si>
  <si>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</si>
  <si>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</si>
  <si>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</si>
  <si>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</si>
  <si>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</si>
  <si>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</si>
  <si>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</si>
  <si>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</si>
  <si>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</si>
  <si>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</si>
  <si>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</si>
  <si>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</si>
  <si>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</si>
  <si>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</si>
  <si>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</si>
  <si>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</si>
  <si>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</si>
  <si>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</si>
  <si>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</si>
  <si>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</si>
  <si>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</si>
  <si>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</si>
  <si>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</si>
  <si>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</si>
  <si>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</si>
  <si>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</si>
  <si>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</si>
  <si>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</si>
  <si>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</si>
  <si>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</si>
  <si>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</si>
  <si>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</si>
  <si>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</si>
  <si>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</si>
  <si>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</si>
  <si>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</si>
  <si>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</si>
  <si>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</si>
  <si>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</si>
  <si>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</si>
  <si>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</si>
  <si>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</si>
  <si>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</si>
  <si>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</si>
  <si>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</si>
  <si>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</si>
  <si>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</si>
  <si>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</si>
  <si>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</si>
  <si>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</si>
  <si>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</si>
  <si>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</si>
  <si>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</si>
  <si>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</si>
  <si>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</si>
  <si>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</si>
  <si>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</si>
  <si>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</si>
  <si>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</si>
  <si>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</si>
  <si>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</si>
  <si>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</si>
  <si>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</si>
  <si>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</si>
  <si>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</si>
  <si>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</si>
  <si>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</si>
  <si>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</si>
  <si>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</si>
  <si>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</si>
  <si>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</si>
  <si>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</si>
  <si>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</si>
  <si>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</si>
  <si>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</si>
  <si>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</si>
  <si>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</si>
  <si>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</si>
  <si>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</si>
  <si>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</si>
  <si>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</si>
  <si>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</si>
  <si>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</si>
  <si>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</si>
  <si>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</si>
  <si>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</si>
  <si>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</si>
  <si>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</si>
  <si>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</si>
  <si>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</si>
  <si>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</si>
  <si>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</si>
  <si>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</si>
  <si>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</si>
  <si>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</si>
  <si>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</si>
  <si>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</si>
  <si>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</si>
  <si>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</si>
  <si>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</si>
  <si>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</si>
  <si>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</si>
  <si>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</si>
  <si>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</si>
  <si>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</si>
  <si>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</si>
  <si>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</si>
  <si>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</si>
  <si>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</si>
  <si>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</si>
  <si>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</si>
  <si>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</si>
  <si>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</si>
  <si>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</si>
  <si>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</si>
  <si>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</si>
  <si>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</si>
  <si>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</si>
  <si>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</si>
  <si>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</si>
  <si>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</si>
  <si>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</si>
  <si>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</si>
  <si>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</si>
  <si>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</si>
  <si>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</si>
  <si>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</si>
  <si>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</si>
  <si>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</si>
  <si>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</si>
  <si>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</si>
  <si>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</si>
  <si>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</si>
  <si>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</si>
  <si>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</si>
  <si>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</si>
  <si>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</si>
  <si>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</si>
  <si>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</si>
  <si>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</si>
  <si>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</si>
  <si>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</si>
  <si>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</si>
  <si>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</si>
  <si>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</si>
  <si>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</si>
  <si>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</si>
  <si>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</si>
  <si>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</si>
  <si>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</si>
  <si>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</si>
  <si>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</si>
  <si>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</si>
  <si>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</si>
  <si>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</si>
  <si>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</si>
  <si>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</si>
  <si>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</si>
  <si>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</si>
  <si>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</si>
  <si>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</si>
  <si>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</si>
  <si>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</si>
  <si>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</si>
  <si>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</si>
  <si>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</si>
  <si>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</si>
  <si>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</si>
  <si>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</si>
  <si>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</si>
  <si>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</si>
  <si>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</si>
  <si>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</si>
  <si>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</si>
  <si>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</si>
  <si>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</si>
  <si>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</si>
  <si>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</si>
  <si>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</si>
  <si>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</si>
  <si>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</si>
  <si>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</si>
  <si>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</si>
  <si>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</si>
  <si>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</si>
  <si>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</si>
  <si>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</si>
  <si>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</si>
  <si>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</si>
  <si>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</si>
  <si>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</si>
  <si>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</si>
  <si>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</si>
  <si>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</si>
  <si>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</si>
  <si>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</si>
  <si>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</si>
  <si>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</si>
  <si>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</si>
  <si>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</si>
  <si>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</si>
  <si>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</si>
  <si>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</si>
  <si>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</si>
  <si>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</si>
  <si>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</si>
  <si>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</si>
  <si>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</si>
  <si>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</si>
  <si>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</si>
  <si>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</si>
  <si>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</si>
  <si>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</si>
  <si>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</si>
  <si>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</si>
  <si>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</si>
  <si>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</si>
  <si>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</si>
  <si>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</si>
  <si>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</si>
  <si>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</si>
  <si>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</si>
  <si>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</si>
  <si>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</si>
  <si>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</si>
  <si>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</si>
  <si>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</si>
  <si>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</si>
  <si>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</si>
  <si>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</si>
  <si>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</si>
  <si>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</si>
  <si>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</si>
  <si>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</si>
  <si>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</si>
  <si>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</si>
  <si>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</si>
  <si>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</si>
  <si>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</si>
  <si>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</si>
  <si>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</si>
  <si>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</si>
  <si>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</si>
  <si>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</si>
  <si>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</si>
  <si>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</si>
  <si>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</si>
  <si>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</si>
  <si>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</si>
  <si>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</si>
  <si>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</si>
  <si>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</si>
  <si>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</si>
  <si>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</si>
  <si>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</si>
  <si>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</si>
  <si>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</si>
  <si>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</si>
  <si>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</si>
  <si>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</si>
  <si>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</si>
  <si>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</si>
  <si>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</si>
  <si>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</si>
  <si>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</si>
  <si>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</si>
  <si>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</si>
  <si>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</si>
  <si>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</si>
  <si>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</si>
  <si>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</si>
  <si>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</si>
  <si>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</si>
  <si>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</si>
  <si>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</si>
  <si>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</si>
  <si>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</si>
  <si>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</si>
  <si>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</si>
  <si>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</si>
  <si>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</si>
  <si>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</si>
  <si>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</si>
  <si>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</si>
  <si>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</si>
  <si>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</si>
  <si>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</si>
  <si>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</si>
  <si>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</si>
  <si>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</si>
  <si>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</si>
  <si>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</si>
  <si>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</si>
  <si>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</si>
  <si>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</si>
  <si>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</si>
  <si>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</si>
  <si>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</si>
  <si>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</si>
  <si>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</si>
  <si>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</si>
  <si>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</si>
  <si>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</si>
  <si>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</si>
  <si>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</si>
  <si>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</si>
  <si>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</si>
  <si>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</si>
  <si>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</si>
  <si>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</si>
  <si>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</si>
  <si>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</si>
  <si>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</si>
  <si>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</si>
  <si>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</si>
  <si>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</si>
  <si>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</si>
  <si>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</si>
  <si>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</si>
  <si>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</si>
  <si>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</si>
  <si>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</si>
  <si>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</si>
  <si>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</si>
  <si>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</si>
  <si>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</si>
  <si>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</si>
  <si>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</si>
  <si>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</si>
  <si>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</si>
  <si>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</si>
  <si>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</si>
  <si>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</si>
  <si>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</si>
  <si>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</si>
  <si>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</si>
  <si>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</si>
  <si>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</si>
  <si>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</si>
  <si>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</si>
  <si>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</si>
  <si>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</si>
  <si>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</si>
  <si>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</si>
  <si>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</si>
  <si>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</si>
  <si>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</si>
  <si>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</si>
  <si>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</si>
  <si>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</si>
  <si>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</si>
  <si>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</si>
  <si>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</si>
  <si>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</si>
  <si>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</si>
  <si>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</si>
  <si>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</si>
  <si>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</si>
  <si>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</si>
  <si>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</si>
  <si>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</si>
  <si>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</si>
  <si>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</si>
  <si>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</si>
  <si>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</si>
  <si>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</si>
  <si>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</si>
  <si>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</si>
  <si>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</si>
  <si>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</si>
  <si>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</si>
  <si>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</si>
  <si>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</si>
  <si>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</si>
  <si>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</si>
  <si>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</si>
  <si>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</si>
  <si>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</si>
  <si>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</si>
  <si>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</si>
  <si>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</si>
  <si>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</si>
  <si>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</si>
  <si>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</si>
  <si>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</si>
  <si>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</si>
  <si>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</si>
  <si>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</si>
  <si>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</si>
  <si>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</si>
  <si>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</si>
  <si>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</si>
  <si>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</si>
  <si>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</si>
  <si>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</si>
  <si>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</si>
  <si>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</si>
  <si>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</si>
  <si>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</si>
  <si>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</si>
  <si>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</si>
  <si>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</si>
  <si>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</si>
  <si>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</si>
  <si>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</si>
  <si>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</si>
  <si>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</si>
  <si>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</si>
  <si>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</si>
  <si>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</si>
  <si>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</si>
  <si>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</si>
  <si>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</si>
  <si>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</si>
  <si>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</si>
  <si>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</si>
  <si>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</si>
  <si>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</si>
  <si>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</si>
  <si>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</si>
  <si>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</si>
  <si>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</si>
  <si>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</si>
  <si>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</si>
  <si>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</si>
  <si>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</si>
  <si>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</si>
  <si>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</si>
  <si>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</si>
  <si>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</si>
  <si>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</si>
  <si>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</si>
  <si>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</si>
  <si>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</si>
  <si>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</si>
  <si>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</si>
  <si>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</si>
  <si>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</si>
  <si>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</si>
  <si>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</si>
  <si>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</si>
  <si>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</si>
  <si>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</si>
  <si>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</si>
  <si>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</si>
  <si>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</si>
  <si>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</si>
  <si>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</si>
  <si>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</si>
  <si>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</si>
  <si>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</si>
  <si>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</si>
  <si>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</si>
  <si>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</si>
  <si>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</si>
  <si>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</si>
  <si>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</si>
  <si>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</si>
  <si>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</si>
  <si>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</si>
  <si>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</si>
  <si>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</si>
  <si>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</si>
  <si>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</si>
  <si>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</si>
  <si>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</si>
  <si>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</si>
  <si>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</si>
  <si>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</si>
  <si>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</si>
  <si>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</si>
  <si>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</si>
  <si>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</si>
  <si>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</si>
  <si>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</si>
  <si>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</si>
  <si>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</si>
  <si>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</si>
  <si>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</si>
  <si>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</si>
  <si>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</si>
  <si>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</si>
  <si>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</si>
  <si>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</si>
  <si>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</si>
  <si>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</si>
  <si>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</si>
  <si>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</si>
  <si>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</si>
  <si>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</si>
  <si>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</si>
  <si>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</si>
  <si>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</si>
  <si>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</si>
  <si>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</si>
  <si>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</si>
  <si>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</si>
  <si>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</si>
  <si>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</si>
  <si>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</si>
  <si>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</si>
  <si>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</si>
  <si>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</si>
  <si>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</si>
  <si>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</si>
  <si>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</si>
  <si>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</si>
  <si>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</si>
  <si>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</si>
  <si>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</si>
  <si>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</si>
  <si>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</si>
  <si>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</si>
  <si>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</si>
  <si>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</si>
  <si>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</si>
  <si>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</si>
  <si>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</si>
  <si>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</si>
  <si>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</si>
  <si>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</si>
  <si>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</si>
  <si>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</si>
  <si>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</si>
  <si>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</si>
  <si>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</si>
  <si>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</si>
  <si>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</si>
  <si>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</si>
  <si>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</si>
  <si>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</si>
  <si>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</si>
  <si>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</si>
  <si>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</si>
  <si>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</si>
  <si>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</si>
  <si>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</si>
  <si>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</si>
  <si>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</si>
  <si>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</si>
  <si>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</si>
  <si>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</si>
  <si>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</si>
  <si>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</si>
  <si>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</si>
  <si>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</si>
  <si>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</si>
  <si>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</si>
  <si>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</si>
  <si>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</si>
  <si>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</si>
  <si>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</si>
  <si>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</si>
  <si>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</si>
  <si>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</si>
  <si>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</si>
  <si>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</si>
  <si>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</si>
  <si>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</si>
  <si>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</si>
  <si>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</si>
  <si>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</si>
  <si>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</si>
  <si>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</si>
  <si>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</si>
  <si>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</si>
  <si>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</si>
  <si>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</si>
  <si>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</si>
  <si>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</si>
  <si>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</si>
  <si>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</si>
  <si>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</si>
  <si>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</si>
  <si>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</si>
  <si>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</si>
  <si>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</si>
  <si>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</si>
  <si>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</si>
  <si>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</si>
  <si>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</si>
  <si>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</si>
  <si>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</si>
  <si>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</si>
  <si>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</si>
  <si>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</si>
  <si>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</si>
  <si>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</si>
  <si>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</si>
  <si>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</si>
  <si>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</si>
  <si>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</si>
  <si>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</si>
  <si>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</si>
  <si>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</si>
  <si>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</si>
  <si>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</si>
  <si>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</si>
  <si>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</si>
  <si>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</si>
  <si>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</si>
  <si>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</si>
  <si>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</si>
  <si>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</si>
  <si>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</si>
  <si>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</si>
  <si>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</si>
  <si>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</si>
  <si>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</si>
  <si>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</si>
  <si>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</si>
  <si>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</si>
  <si>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</si>
  <si>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</si>
  <si>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</si>
  <si>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</si>
  <si>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</si>
  <si>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</si>
  <si>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</si>
  <si>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</si>
  <si>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</si>
  <si>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</si>
  <si>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</si>
  <si>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</si>
  <si>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</si>
  <si>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</si>
  <si>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</si>
  <si>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</si>
  <si>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</si>
  <si>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</si>
  <si>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</si>
  <si>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</si>
  <si>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</si>
  <si>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</si>
  <si>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</si>
  <si>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</si>
  <si>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</si>
  <si>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</si>
  <si>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</si>
  <si>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</si>
  <si>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</si>
  <si>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</si>
  <si>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</si>
  <si>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</si>
  <si>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</si>
  <si>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</si>
  <si>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</si>
  <si>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</si>
  <si>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</si>
  <si>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</si>
  <si>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</si>
  <si>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</si>
  <si>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</si>
  <si>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</si>
  <si>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</si>
  <si>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</si>
  <si>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</si>
  <si>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</si>
  <si>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</si>
  <si>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</si>
  <si>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</si>
  <si>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</si>
  <si>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</si>
  <si>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</si>
  <si>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</si>
  <si>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</si>
  <si>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</si>
  <si>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</si>
  <si>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</si>
  <si>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</si>
  <si>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</si>
  <si>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</si>
  <si>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</si>
  <si>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</si>
  <si>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</si>
  <si>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</si>
  <si>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</si>
  <si>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</si>
  <si>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</si>
  <si>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</si>
  <si>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</si>
  <si>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</si>
  <si>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</si>
  <si>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</si>
  <si>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</si>
  <si>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</si>
  <si>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</si>
  <si>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</si>
  <si>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</si>
  <si>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</si>
  <si>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</si>
  <si>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</si>
  <si>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</si>
  <si>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</si>
  <si>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</si>
  <si>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</si>
  <si>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</si>
  <si>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</si>
  <si>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</si>
  <si>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</si>
  <si>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</si>
  <si>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</si>
  <si>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</si>
  <si>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</si>
  <si>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</si>
  <si>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</si>
  <si>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</si>
  <si>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</si>
  <si>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</si>
  <si>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</si>
  <si>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</si>
  <si>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</si>
  <si>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</si>
  <si>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</si>
  <si>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</si>
  <si>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</si>
  <si>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</si>
  <si>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</si>
  <si>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</si>
  <si>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</si>
  <si>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</si>
  <si>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</si>
  <si>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</si>
  <si>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</si>
  <si>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</si>
  <si>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</si>
  <si>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</si>
  <si>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</si>
  <si>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</si>
  <si>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</si>
  <si>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</si>
  <si>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</si>
  <si>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</si>
  <si>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</si>
  <si>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</si>
  <si>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</si>
  <si>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</si>
  <si>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</si>
  <si>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</si>
  <si>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</si>
  <si>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</si>
  <si>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</si>
  <si>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</si>
  <si>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</si>
  <si>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</si>
  <si>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</si>
  <si>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</si>
  <si>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</si>
  <si>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</si>
  <si>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</si>
  <si>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</si>
  <si>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</si>
  <si>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</si>
  <si>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</si>
  <si>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</si>
  <si>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</si>
  <si>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</si>
  <si>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</si>
  <si>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</si>
  <si>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</si>
  <si>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</si>
  <si>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</si>
  <si>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</si>
  <si>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</si>
  <si>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</si>
  <si>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</si>
  <si>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</si>
  <si>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</si>
  <si>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</si>
  <si>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</si>
  <si>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</si>
  <si>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</si>
  <si>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</si>
  <si>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</si>
  <si>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</si>
  <si>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</si>
  <si>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</si>
  <si>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</si>
  <si>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</si>
  <si>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</si>
  <si>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</si>
  <si>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</si>
  <si>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</si>
  <si>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</si>
  <si>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</si>
  <si>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</si>
  <si>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</si>
  <si>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</si>
  <si>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</si>
  <si>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</si>
  <si>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</si>
  <si>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</si>
  <si>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</si>
  <si>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</si>
  <si>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</si>
  <si>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</si>
  <si>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</si>
  <si>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</si>
  <si>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</si>
  <si>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</si>
  <si>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</si>
  <si>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</si>
  <si>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</si>
  <si>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</si>
  <si>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</si>
  <si>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</si>
  <si>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</si>
  <si>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</si>
  <si>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</si>
  <si>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</si>
  <si>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</si>
  <si>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</si>
  <si>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</si>
  <si>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</si>
  <si>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</si>
  <si>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</si>
  <si>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</si>
  <si>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</si>
  <si>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</si>
  <si>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</si>
  <si>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</si>
  <si>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</si>
  <si>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</si>
  <si>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</si>
  <si>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</si>
  <si>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</si>
  <si>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</si>
  <si>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</si>
  <si>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</si>
  <si>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</si>
  <si>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</si>
  <si>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</si>
  <si>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</si>
  <si>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</si>
  <si>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</si>
  <si>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</si>
  <si>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</si>
  <si>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</si>
  <si>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</si>
  <si>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</si>
  <si>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</si>
  <si>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</si>
  <si>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</si>
  <si>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</si>
  <si>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</si>
  <si>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</si>
  <si>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</si>
  <si>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</si>
  <si>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</si>
  <si>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</si>
  <si>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</si>
  <si>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</si>
  <si>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</si>
  <si>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</si>
  <si>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</si>
  <si>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</si>
  <si>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</si>
  <si>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</si>
  <si>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</si>
  <si>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</si>
  <si>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</si>
  <si>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</si>
  <si>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</si>
  <si>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</si>
  <si>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</si>
  <si>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</si>
  <si>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</si>
  <si>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</si>
  <si>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</si>
  <si>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</si>
  <si>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</si>
  <si>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</si>
  <si>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</si>
  <si>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</si>
  <si>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</si>
  <si>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</si>
  <si>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</si>
  <si>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</si>
  <si>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</si>
  <si>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</si>
  <si>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</si>
  <si>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</si>
  <si>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</si>
  <si>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</si>
  <si>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</si>
  <si>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</si>
  <si>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</si>
  <si>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</si>
  <si>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</si>
  <si>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</si>
  <si>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</si>
  <si>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</si>
  <si>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</si>
  <si>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</si>
  <si>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</si>
  <si>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</si>
  <si>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</si>
  <si>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</si>
  <si>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</si>
  <si>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</si>
  <si>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</si>
  <si>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</si>
  <si>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</si>
  <si>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</si>
  <si>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</si>
  <si>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</si>
  <si>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</si>
  <si>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</si>
  <si>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</si>
  <si>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</si>
  <si>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</si>
  <si>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</si>
  <si>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</si>
  <si>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</si>
  <si>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</si>
  <si>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</si>
  <si>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</si>
  <si>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</si>
  <si>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</si>
  <si>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</si>
  <si>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</si>
  <si>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</si>
  <si>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</si>
  <si>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</si>
  <si>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</si>
  <si>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</si>
  <si>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</si>
  <si>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</si>
  <si>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</si>
  <si>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</si>
  <si>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</si>
  <si>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</si>
  <si>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</si>
  <si>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</si>
  <si>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</si>
  <si>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</si>
  <si>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</si>
  <si>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</si>
  <si>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</si>
  <si>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</si>
  <si>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</si>
  <si>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</si>
  <si>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</si>
  <si>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</si>
  <si>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</si>
  <si>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</si>
  <si>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</si>
  <si>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</si>
  <si>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</si>
  <si>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</si>
  <si>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</si>
  <si>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</si>
  <si>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</si>
  <si>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</si>
  <si>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</si>
  <si>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</si>
  <si>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</si>
  <si>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</si>
  <si>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</si>
  <si>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</si>
  <si>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</si>
  <si>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</si>
  <si>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</si>
  <si>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</si>
  <si>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</si>
  <si>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</si>
  <si>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</si>
  <si>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</si>
  <si>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</si>
  <si>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</si>
  <si>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</si>
  <si>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</si>
  <si>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</si>
  <si>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</si>
  <si>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</si>
  <si>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</si>
  <si>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</si>
  <si>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</si>
  <si>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</si>
  <si>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</si>
  <si>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</si>
  <si>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</si>
  <si>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</si>
  <si>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</si>
  <si>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</si>
  <si>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</si>
  <si>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</si>
  <si>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</si>
  <si>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</si>
  <si>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</si>
  <si>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</si>
  <si>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</si>
  <si>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</si>
  <si>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</si>
  <si>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</si>
  <si>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</si>
  <si>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</si>
  <si>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</si>
  <si>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</si>
  <si>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</si>
  <si>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</si>
  <si>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</si>
  <si>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</si>
  <si>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</si>
  <si>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</si>
  <si>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</si>
  <si>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</si>
  <si>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</si>
  <si>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</si>
  <si>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</si>
  <si>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</si>
  <si>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</si>
  <si>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</si>
  <si>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</si>
  <si>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</si>
  <si>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</si>
  <si>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</si>
  <si>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</si>
  <si>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</si>
  <si>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</si>
  <si>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</si>
  <si>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</si>
  <si>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</si>
  <si>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</si>
  <si>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</si>
  <si>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</si>
  <si>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</si>
  <si>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</si>
  <si>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</si>
  <si>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</si>
  <si>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</si>
  <si>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</si>
  <si>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</si>
  <si>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</si>
  <si>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</si>
  <si>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</si>
  <si>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</si>
  <si>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</si>
  <si>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</si>
  <si>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</si>
  <si>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</si>
  <si>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</si>
  <si>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</si>
  <si>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</si>
  <si>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</si>
  <si>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</si>
  <si>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</si>
  <si>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</si>
  <si>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</si>
  <si>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</si>
  <si>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</si>
  <si>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</si>
  <si>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</si>
  <si>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</si>
  <si>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</si>
  <si>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</si>
  <si>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</si>
  <si>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</si>
  <si>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</si>
  <si>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</si>
  <si>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</si>
  <si>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</si>
  <si>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</si>
  <si>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</si>
  <si>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</si>
  <si>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</si>
  <si>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</si>
  <si>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</si>
  <si>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</si>
  <si>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</si>
  <si>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</si>
  <si>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</si>
  <si>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</si>
  <si>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</si>
  <si>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</si>
  <si>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</si>
  <si>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</si>
  <si>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</si>
  <si>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</si>
  <si>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</si>
  <si>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</si>
  <si>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</si>
  <si>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</si>
  <si>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</si>
  <si>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</si>
  <si>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</si>
  <si>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</si>
  <si>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</si>
  <si>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</si>
  <si>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</si>
  <si>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</si>
  <si>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</si>
  <si>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</si>
  <si>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</si>
  <si>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</si>
  <si>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</si>
  <si>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</si>
  <si>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</si>
  <si>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</si>
  <si>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</si>
  <si>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</si>
  <si>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</si>
  <si>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</si>
  <si>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</si>
  <si>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</si>
  <si>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</si>
  <si>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</si>
  <si>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</si>
  <si>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</si>
  <si>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</si>
  <si>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</si>
  <si>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</si>
  <si>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</si>
  <si>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</si>
  <si>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</si>
  <si>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</si>
  <si>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</si>
  <si>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</si>
  <si>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</si>
  <si>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</si>
  <si>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</si>
  <si>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</si>
  <si>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</si>
  <si>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</si>
  <si>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</si>
  <si>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</si>
  <si>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</si>
  <si>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</si>
  <si>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</si>
  <si>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</si>
  <si>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</si>
  <si>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</si>
  <si>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</si>
  <si>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</si>
  <si>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</si>
  <si>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</si>
  <si>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</si>
  <si>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</si>
  <si>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</si>
  <si>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</si>
  <si>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</si>
  <si>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</si>
  <si>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</si>
  <si>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</si>
  <si>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</si>
  <si>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</si>
  <si>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</si>
  <si>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</si>
  <si>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</si>
  <si>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</si>
  <si>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</si>
  <si>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</si>
  <si>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</si>
  <si>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</si>
  <si>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</si>
  <si>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</si>
  <si>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</si>
  <si>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</si>
  <si>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</si>
  <si>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</si>
  <si>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</si>
  <si>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</si>
  <si>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</si>
  <si>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</si>
  <si>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</si>
  <si>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</si>
  <si>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</si>
  <si>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</si>
  <si>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</si>
  <si>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</si>
  <si>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</si>
  <si>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</si>
  <si>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</si>
  <si>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</si>
  <si>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</si>
  <si>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</si>
  <si>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</si>
  <si>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</si>
  <si>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</si>
  <si>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</si>
  <si>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</si>
  <si>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</si>
  <si>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</si>
  <si>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</si>
  <si>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</si>
  <si>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</si>
  <si>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</si>
  <si>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</si>
  <si>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</si>
  <si>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</si>
  <si>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</si>
  <si>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</si>
  <si>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</si>
  <si>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</si>
  <si>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</si>
  <si>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</si>
  <si>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</si>
  <si>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</si>
  <si>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</si>
  <si>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</si>
  <si>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</si>
  <si>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</si>
  <si>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</si>
  <si>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</si>
  <si>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</si>
  <si>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</si>
  <si>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</si>
  <si>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</si>
  <si>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</si>
  <si>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</si>
  <si>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</si>
  <si>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</si>
  <si>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</si>
  <si>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</si>
  <si>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</si>
  <si>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</si>
  <si>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</si>
  <si>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</si>
  <si>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</si>
  <si>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</si>
  <si>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</si>
  <si>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</si>
  <si>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</si>
  <si>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</si>
  <si>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</si>
  <si>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</si>
  <si>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</si>
  <si>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</si>
  <si>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</si>
  <si>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</si>
  <si>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</si>
  <si>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</si>
  <si>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</si>
  <si>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</si>
  <si>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</si>
  <si>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</si>
  <si>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</si>
  <si>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</si>
  <si>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</si>
  <si>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</si>
  <si>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</si>
  <si>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</si>
  <si>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</si>
  <si>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</si>
  <si>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</si>
  <si>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</si>
  <si>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</si>
  <si>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</si>
  <si>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</si>
  <si>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</si>
  <si>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</si>
  <si>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</si>
  <si>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</si>
  <si>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</si>
  <si>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</si>
  <si>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</si>
  <si>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</si>
  <si>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</si>
  <si>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</si>
  <si>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</si>
  <si>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</si>
  <si>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</si>
  <si>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</si>
  <si>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</si>
  <si>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</si>
  <si>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</si>
  <si>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</si>
  <si>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</si>
  <si>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</si>
  <si>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</si>
  <si>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</si>
  <si>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</si>
  <si>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</si>
  <si>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</si>
  <si>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</si>
  <si>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</si>
  <si>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</si>
  <si>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</si>
  <si>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</si>
  <si>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</si>
  <si>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</si>
  <si>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</si>
  <si>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</si>
  <si>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</si>
  <si>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</si>
  <si>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</si>
  <si>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</si>
  <si>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</si>
  <si>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</si>
  <si>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</si>
  <si>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</si>
  <si>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</si>
  <si>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</si>
  <si>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</si>
  <si>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</si>
  <si>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</si>
  <si>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</si>
  <si>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</si>
  <si>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</si>
  <si>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</si>
  <si>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</si>
  <si>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</si>
  <si>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</si>
  <si>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</si>
  <si>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</si>
  <si>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</si>
  <si>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</si>
  <si>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</si>
  <si>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</si>
  <si>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</si>
  <si>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</si>
  <si>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</si>
  <si>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</si>
  <si>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</si>
  <si>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</si>
  <si>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</si>
  <si>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</si>
  <si>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</si>
  <si>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</si>
  <si>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</si>
  <si>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</si>
  <si>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</si>
  <si>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</si>
  <si>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</si>
  <si>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</si>
  <si>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</si>
  <si>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</si>
  <si>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</si>
  <si>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</si>
  <si>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</si>
  <si>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</si>
  <si>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</si>
  <si>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</si>
  <si>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</si>
  <si>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</si>
  <si>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</si>
  <si>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</si>
  <si>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</si>
  <si>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</si>
  <si>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</si>
  <si>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</si>
  <si>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</si>
  <si>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</si>
  <si>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</si>
  <si>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</si>
  <si>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</si>
  <si>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</si>
  <si>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</si>
  <si>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</si>
  <si>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</si>
  <si>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</si>
  <si>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</si>
  <si>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</si>
  <si>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</si>
  <si>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</si>
  <si>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</si>
  <si>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</si>
  <si>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</si>
  <si>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</si>
  <si>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</si>
  <si>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</si>
  <si>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</si>
  <si>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</si>
  <si>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</si>
  <si>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</si>
  <si>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</si>
  <si>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</si>
  <si>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</si>
  <si>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</si>
  <si>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</si>
  <si>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</si>
  <si>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</si>
  <si>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</si>
  <si>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</si>
  <si>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</si>
  <si>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</si>
  <si>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</si>
  <si>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</si>
  <si>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</si>
  <si>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</si>
  <si>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</si>
  <si>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</si>
  <si>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</si>
  <si>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</si>
  <si>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</si>
  <si>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</si>
  <si>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</si>
  <si>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</si>
  <si>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</si>
  <si>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</si>
  <si>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</si>
  <si>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</si>
  <si>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</si>
  <si>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</si>
  <si>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</si>
  <si>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</si>
  <si>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</si>
  <si>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</si>
  <si>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</si>
  <si>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</si>
  <si>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</si>
  <si>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</si>
  <si>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</si>
  <si>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</si>
  <si>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</si>
  <si>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</si>
  <si>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</si>
  <si>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</si>
  <si>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</si>
  <si>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</si>
  <si>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</si>
  <si>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</si>
  <si>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</si>
  <si>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</si>
  <si>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</si>
  <si>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</si>
  <si>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</si>
  <si>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</si>
  <si>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</si>
  <si>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</si>
  <si>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</si>
  <si>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</si>
  <si>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</si>
  <si>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</si>
  <si>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</si>
  <si>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</si>
  <si>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</si>
  <si>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</si>
  <si>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</si>
  <si>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</si>
  <si>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</si>
  <si>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</si>
  <si>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</si>
  <si>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</si>
  <si>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</si>
  <si>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</si>
  <si>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</si>
  <si>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</si>
  <si>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</si>
  <si>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</si>
  <si>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</si>
  <si>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</si>
  <si>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</si>
  <si>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</si>
  <si>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</si>
  <si>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</si>
  <si>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</si>
  <si>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</si>
  <si>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</si>
  <si>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</si>
  <si>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</si>
  <si>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</si>
  <si>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</si>
  <si>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</si>
  <si>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</si>
  <si>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</si>
  <si>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</si>
  <si>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</si>
  <si>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</si>
  <si>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</si>
  <si>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</si>
  <si>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</si>
  <si>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</si>
  <si>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</si>
  <si>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</si>
  <si>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</si>
  <si>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</si>
  <si>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</si>
  <si>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</si>
  <si>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</si>
  <si>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</si>
  <si>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</si>
  <si>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</si>
  <si>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</si>
  <si>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</si>
  <si>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</si>
  <si>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</si>
  <si>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</si>
  <si>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</si>
  <si>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</si>
  <si>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</si>
  <si>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</si>
  <si>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</si>
  <si>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</si>
  <si>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</si>
  <si>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</si>
  <si>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</si>
  <si>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</si>
  <si>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</si>
  <si>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</si>
  <si>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</si>
  <si>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</si>
  <si>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</si>
  <si>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</si>
  <si>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</si>
  <si>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</si>
  <si>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</si>
  <si>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</si>
  <si>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</si>
  <si>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</si>
  <si>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</si>
  <si>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</si>
  <si>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</si>
  <si>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</si>
  <si>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</si>
  <si>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</si>
  <si>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</si>
  <si>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</si>
  <si>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</si>
  <si>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</si>
  <si>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</si>
  <si>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</si>
  <si>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</si>
  <si>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</si>
  <si>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</si>
  <si>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</si>
  <si>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</si>
  <si>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</si>
  <si>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</si>
  <si>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</si>
  <si>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</si>
  <si>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</si>
  <si>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</si>
  <si>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</si>
  <si>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</si>
  <si>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</si>
  <si>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</si>
  <si>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</si>
  <si>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</si>
  <si>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</si>
  <si>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</si>
  <si>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</si>
  <si>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</si>
  <si>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</si>
  <si>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</si>
  <si>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</si>
  <si>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</si>
  <si>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</si>
  <si>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</si>
  <si>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</si>
  <si>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</si>
  <si>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</si>
  <si>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</si>
  <si>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</si>
  <si>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</si>
  <si>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</si>
  <si>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</si>
  <si>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</si>
  <si>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</si>
  <si>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</si>
  <si>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</si>
  <si>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</si>
  <si>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</si>
  <si>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</si>
  <si>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</si>
  <si>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</si>
  <si>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</si>
  <si>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</si>
  <si>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</si>
  <si>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</si>
  <si>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</si>
  <si>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</si>
  <si>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</si>
  <si>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</si>
  <si>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</si>
  <si>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</si>
  <si>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</si>
  <si>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</si>
  <si>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</si>
  <si>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</si>
  <si>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</si>
  <si>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</si>
  <si>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</si>
  <si>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</si>
  <si>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</si>
  <si>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</si>
  <si>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</si>
  <si>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</si>
  <si>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</si>
  <si>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</si>
  <si>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</si>
  <si>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</si>
  <si>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</si>
  <si>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</si>
  <si>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</si>
  <si>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</si>
  <si>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</si>
  <si>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</si>
  <si>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</si>
  <si>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</si>
  <si>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</si>
  <si>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</si>
  <si>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</si>
  <si>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</si>
  <si>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</si>
  <si>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</si>
  <si>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</si>
  <si>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</si>
  <si>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</si>
  <si>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</si>
  <si>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</si>
  <si>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</si>
  <si>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</si>
  <si>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</si>
  <si>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</si>
  <si>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</si>
  <si>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</si>
  <si>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</si>
  <si>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</si>
  <si>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</si>
  <si>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</si>
  <si>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</si>
  <si>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</si>
  <si>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</si>
  <si>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</si>
  <si>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</si>
  <si>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</si>
  <si>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</si>
  <si>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</si>
  <si>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</si>
  <si>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</si>
  <si>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</si>
  <si>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</si>
  <si>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</si>
  <si>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</si>
  <si>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</si>
  <si>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</si>
  <si>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</si>
  <si>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</si>
  <si>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</si>
  <si>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</si>
  <si>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</si>
  <si>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</si>
  <si>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</si>
  <si>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</si>
  <si>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</si>
  <si>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</si>
  <si>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</si>
  <si>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</si>
  <si>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</si>
  <si>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</si>
  <si>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</si>
  <si>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</si>
  <si>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</si>
  <si>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</si>
  <si>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</si>
  <si>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</si>
  <si>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</si>
  <si>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</si>
  <si>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</si>
  <si>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</si>
  <si>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</si>
  <si>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</si>
  <si>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</si>
  <si>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</si>
  <si>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</si>
  <si>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</si>
  <si>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</si>
  <si>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</si>
  <si>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</si>
  <si>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</si>
  <si>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</si>
  <si>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</si>
  <si>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</si>
  <si>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</si>
  <si>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</si>
  <si>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</si>
  <si>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</si>
  <si>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</si>
  <si>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</si>
  <si>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</si>
  <si>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</si>
  <si>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</si>
  <si>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</si>
  <si>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</si>
  <si>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</si>
  <si>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</si>
  <si>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</si>
  <si>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</si>
  <si>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</si>
  <si>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</si>
  <si>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</si>
  <si>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</si>
  <si>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</si>
  <si>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</si>
  <si>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</si>
  <si>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</si>
  <si>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</si>
  <si>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</si>
  <si>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</si>
  <si>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</si>
  <si>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</si>
  <si>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</si>
  <si>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</si>
  <si>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</si>
  <si>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</si>
  <si>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</si>
  <si>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</si>
  <si>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</si>
  <si>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</si>
  <si>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</si>
  <si>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</si>
  <si>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</si>
  <si>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</si>
  <si>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</si>
  <si>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</si>
  <si>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</si>
  <si>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</si>
  <si>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</si>
  <si>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</si>
  <si>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</si>
  <si>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</si>
  <si>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</si>
  <si>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</si>
  <si>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</si>
  <si>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</si>
  <si>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</si>
  <si>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</si>
  <si>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</si>
  <si>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</si>
  <si>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</si>
  <si>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</si>
  <si>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</si>
  <si>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</si>
  <si>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</si>
  <si>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</si>
  <si>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</si>
  <si>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</si>
  <si>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</si>
  <si>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</si>
  <si>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</si>
  <si>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</si>
  <si>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</si>
  <si>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</si>
  <si>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</si>
  <si>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</si>
  <si>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</si>
  <si>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</si>
  <si>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</si>
  <si>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</si>
  <si>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</si>
  <si>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</si>
  <si>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</si>
  <si>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</si>
  <si>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</si>
  <si>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</si>
  <si>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</si>
  <si>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</si>
  <si>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</si>
  <si>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</si>
  <si>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</si>
  <si>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</si>
  <si>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</si>
  <si>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</si>
  <si>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</si>
  <si>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</si>
  <si>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</si>
  <si>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</si>
  <si>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</si>
  <si>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</si>
  <si>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</si>
  <si>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</si>
  <si>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</si>
  <si>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</si>
  <si>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</si>
  <si>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</si>
  <si>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</si>
  <si>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</si>
  <si>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</si>
  <si>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</si>
  <si>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</si>
  <si>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</si>
  <si>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</si>
  <si>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</si>
  <si>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</si>
  <si>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</si>
  <si>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</si>
  <si>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</si>
  <si>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</si>
  <si>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</si>
  <si>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</si>
  <si>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</si>
  <si>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</si>
  <si>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</si>
  <si>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</si>
  <si>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</si>
  <si>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</si>
  <si>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</si>
  <si>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</si>
  <si>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</si>
  <si>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</si>
  <si>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</si>
  <si>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</si>
  <si>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</si>
  <si>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</si>
  <si>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</si>
  <si>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</si>
  <si>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</si>
  <si>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</si>
  <si>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</si>
  <si>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</si>
  <si>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</si>
  <si>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</si>
  <si>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</si>
  <si>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</si>
  <si>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</si>
  <si>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</si>
  <si>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</si>
  <si>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</si>
  <si>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</si>
  <si>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</si>
  <si>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</si>
  <si>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</si>
  <si>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</si>
  <si>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</si>
  <si>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</si>
  <si>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</si>
  <si>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</si>
  <si>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</si>
  <si>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</si>
  <si>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</si>
  <si>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</si>
  <si>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</si>
  <si>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</si>
  <si>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</si>
  <si>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</si>
  <si>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</si>
  <si>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</si>
  <si>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</si>
  <si>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</si>
  <si>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</si>
  <si>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</si>
  <si>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</si>
  <si>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</si>
  <si>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</si>
  <si>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</si>
  <si>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</si>
  <si>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</si>
  <si>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</si>
  <si>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</si>
  <si>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</si>
  <si>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</si>
  <si>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</si>
  <si>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</si>
  <si>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</si>
  <si>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</si>
  <si>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</si>
  <si>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</si>
  <si>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</si>
  <si>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</si>
  <si>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</si>
  <si>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</si>
  <si>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</si>
  <si>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</si>
  <si>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</si>
  <si>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</si>
  <si>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</si>
  <si>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</si>
  <si>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</si>
  <si>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</si>
  <si>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</si>
  <si>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</si>
  <si>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</si>
  <si>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</si>
  <si>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</si>
  <si>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</si>
  <si>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</si>
  <si>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</si>
  <si>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</si>
  <si>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</si>
  <si>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</si>
  <si>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</si>
  <si>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</si>
  <si>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</si>
  <si>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</si>
  <si>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</si>
  <si>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</si>
  <si>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</si>
  <si>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</si>
  <si>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</si>
  <si>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</si>
  <si>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</si>
  <si>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</si>
  <si>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</si>
  <si>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</si>
  <si>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</si>
  <si>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</si>
  <si>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</si>
  <si>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</si>
  <si>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</si>
  <si>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</si>
  <si>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</si>
  <si>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</si>
  <si>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</si>
  <si>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</si>
  <si>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</si>
  <si>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</si>
  <si>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</si>
  <si>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</si>
  <si>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</si>
  <si>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</si>
  <si>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</si>
  <si>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</si>
  <si>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</si>
  <si>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</si>
  <si>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</si>
  <si>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</si>
  <si>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</si>
  <si>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</si>
  <si>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</si>
  <si>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</si>
  <si>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</si>
  <si>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</si>
  <si>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</si>
  <si>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</si>
  <si>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</si>
  <si>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</si>
  <si>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</si>
  <si>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</si>
  <si>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</si>
  <si>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</si>
  <si>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</si>
  <si>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</si>
  <si>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</si>
  <si>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</si>
  <si>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</si>
  <si>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</si>
  <si>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</si>
  <si>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</si>
  <si>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</si>
  <si>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</si>
  <si>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</si>
  <si>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</si>
  <si>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</si>
  <si>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</si>
  <si>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</si>
  <si>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</si>
  <si>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</si>
  <si>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</si>
  <si>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</si>
  <si>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</si>
  <si>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</si>
  <si>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</si>
  <si>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</si>
  <si>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</si>
  <si>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</si>
  <si>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</si>
  <si>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</si>
  <si>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</si>
  <si>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</si>
  <si>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</si>
  <si>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</si>
  <si>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</si>
  <si>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</si>
  <si>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</si>
  <si>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</si>
  <si>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</si>
  <si>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</si>
  <si>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</si>
  <si>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</si>
  <si>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</si>
  <si>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</si>
  <si>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</si>
  <si>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</si>
  <si>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</si>
  <si>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</si>
  <si>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</si>
  <si>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</si>
  <si>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</si>
  <si>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</si>
  <si>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</si>
  <si>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</si>
  <si>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</si>
  <si>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</si>
  <si>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</si>
  <si>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</si>
  <si>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</si>
  <si>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</si>
  <si>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</si>
  <si>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</si>
  <si>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</si>
  <si>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</si>
  <si>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</si>
  <si>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</si>
  <si>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</si>
  <si>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</si>
  <si>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</si>
  <si>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</si>
  <si>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</si>
  <si>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</si>
  <si>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</si>
  <si>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</si>
  <si>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</si>
  <si>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</si>
  <si>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</si>
  <si>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</si>
  <si>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</si>
  <si>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</si>
  <si>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</si>
  <si>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</si>
  <si>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</si>
  <si>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</si>
  <si>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</si>
  <si>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</si>
  <si>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</si>
  <si>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</si>
  <si>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</si>
  <si>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</si>
  <si>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</si>
  <si>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</si>
  <si>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</si>
  <si>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</si>
  <si>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</si>
  <si>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</si>
  <si>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</si>
  <si>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</si>
  <si>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</si>
  <si>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</si>
  <si>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</si>
  <si>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</si>
  <si>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</si>
  <si>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</si>
  <si>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</si>
  <si>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</si>
  <si>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</si>
  <si>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</si>
  <si>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</si>
  <si>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</si>
  <si>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</si>
  <si>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</si>
  <si>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</si>
  <si>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</si>
  <si>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</si>
  <si>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</si>
  <si>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</si>
  <si>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</si>
  <si>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</si>
  <si>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</si>
  <si>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</si>
  <si>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</si>
  <si>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</si>
  <si>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</si>
  <si>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</si>
  <si>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</si>
  <si>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</si>
  <si>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</si>
  <si>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</si>
  <si>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</si>
  <si>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</si>
  <si>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</si>
  <si>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</si>
  <si>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</si>
  <si>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</si>
  <si>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</si>
  <si>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</si>
  <si>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</si>
  <si>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</si>
  <si>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</si>
  <si>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</si>
  <si>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</si>
  <si>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</si>
  <si>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</si>
  <si>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</si>
  <si>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</si>
  <si>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</si>
  <si>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</si>
  <si>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</si>
  <si>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</si>
  <si>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</si>
  <si>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</si>
  <si>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</si>
  <si>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</si>
  <si>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</si>
  <si>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</si>
  <si>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</si>
  <si>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</si>
  <si>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</si>
  <si>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</si>
  <si>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</si>
  <si>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</si>
  <si>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</si>
  <si>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</si>
  <si>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</si>
  <si>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</si>
  <si>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</si>
  <si>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</si>
  <si>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</si>
  <si>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</si>
  <si>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</si>
  <si>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</si>
  <si>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</si>
  <si>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</si>
  <si>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</si>
  <si>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</si>
  <si>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</si>
  <si>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</si>
  <si>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</si>
  <si>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</si>
  <si>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</si>
  <si>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</si>
  <si>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</si>
  <si>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</si>
  <si>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</si>
  <si>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</si>
  <si>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</si>
  <si>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</si>
  <si>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</si>
  <si>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</si>
  <si>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</si>
  <si>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</si>
  <si>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</si>
  <si>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</si>
  <si>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</si>
  <si>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</si>
  <si>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</si>
  <si>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</si>
  <si>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</si>
  <si>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</si>
  <si>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</si>
  <si>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</si>
  <si>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</si>
  <si>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</si>
  <si>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</si>
  <si>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</si>
  <si>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</si>
  <si>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</si>
  <si>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</si>
  <si>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</si>
  <si>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</si>
  <si>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</si>
  <si>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</si>
  <si>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</si>
  <si>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</si>
  <si>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</si>
  <si>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</si>
  <si>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</si>
  <si>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</si>
  <si>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</si>
  <si>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</si>
  <si>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</si>
  <si>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</si>
  <si>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</si>
  <si>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</si>
  <si>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</si>
  <si>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</si>
  <si>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</si>
  <si>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</si>
  <si>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</si>
  <si>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</si>
  <si>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</si>
  <si>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</si>
  <si>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</si>
  <si>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</si>
  <si>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</si>
  <si>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</si>
  <si>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</si>
  <si>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</si>
  <si>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</si>
  <si>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</si>
  <si>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</si>
  <si>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</si>
  <si>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</si>
  <si>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</si>
  <si>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</si>
  <si>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</si>
  <si>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</si>
  <si>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</si>
  <si>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</si>
  <si>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</si>
  <si>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</si>
  <si>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</si>
  <si>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</si>
  <si>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</si>
  <si>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</si>
  <si>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</si>
  <si>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</si>
  <si>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</si>
  <si>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</si>
  <si>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</si>
  <si>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</si>
  <si>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</si>
  <si>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</si>
  <si>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</si>
  <si>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</si>
  <si>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</si>
  <si>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</si>
  <si>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</si>
  <si>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</si>
  <si>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</si>
  <si>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</si>
  <si>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</si>
  <si>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</si>
  <si>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</si>
  <si>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</si>
  <si>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</si>
  <si>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</si>
  <si>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</si>
  <si>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</si>
  <si>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</si>
  <si>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</si>
  <si>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</si>
  <si>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</si>
  <si>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</si>
  <si>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</si>
  <si>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</si>
  <si>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</si>
  <si>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</si>
  <si>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</si>
  <si>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</si>
  <si>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</si>
  <si>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</si>
  <si>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</si>
  <si>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</si>
  <si>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</si>
  <si>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</si>
  <si>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</si>
  <si>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</si>
  <si>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</si>
  <si>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</si>
  <si>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</si>
  <si>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</si>
  <si>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</si>
  <si>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</si>
  <si>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</si>
  <si>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</si>
  <si>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</si>
  <si>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</si>
  <si>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</si>
  <si>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</si>
  <si>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</si>
  <si>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</si>
  <si>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</si>
  <si>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</si>
  <si>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</si>
  <si>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</si>
  <si>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</si>
  <si>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</si>
  <si>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</si>
  <si>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</si>
  <si>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</si>
  <si>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</si>
  <si>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</si>
  <si>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</si>
  <si>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</si>
  <si>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</si>
  <si>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</si>
  <si>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</si>
  <si>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</si>
  <si>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</si>
  <si>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</si>
  <si>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</si>
  <si>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</si>
  <si>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</si>
  <si>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</si>
  <si>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</si>
  <si>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</si>
  <si>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</si>
  <si>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</si>
  <si>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</si>
  <si>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</si>
  <si>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</si>
  <si>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</si>
  <si>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</si>
  <si>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</si>
  <si>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</si>
  <si>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</si>
  <si>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</si>
  <si>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</si>
  <si>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</si>
  <si>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</si>
  <si>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</si>
  <si>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</si>
  <si>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</si>
  <si>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</si>
  <si>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</si>
  <si>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</si>
  <si>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</si>
  <si>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</si>
  <si>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</si>
  <si>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</si>
  <si>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</si>
  <si>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</si>
  <si>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</si>
  <si>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</si>
  <si>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</si>
  <si>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</si>
  <si>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</si>
  <si>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</si>
  <si>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</si>
  <si>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</si>
  <si>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</si>
  <si>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</si>
  <si>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</si>
  <si>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</si>
  <si>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</si>
  <si>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</si>
  <si>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</si>
  <si>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</si>
  <si>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</si>
  <si>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</si>
  <si>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</si>
  <si>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</si>
  <si>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</si>
  <si>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</si>
  <si>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</si>
  <si>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</si>
  <si>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</si>
  <si>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</si>
  <si>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</si>
  <si>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</si>
  <si>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</si>
  <si>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</si>
  <si>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</si>
  <si>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</si>
  <si>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</si>
  <si>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</si>
  <si>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</si>
  <si>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</si>
  <si>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</si>
  <si>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</si>
  <si>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</si>
  <si>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</si>
  <si>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</si>
  <si>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</si>
  <si>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</si>
  <si>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</si>
  <si>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</si>
  <si>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</si>
  <si>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</si>
  <si>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</si>
  <si>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</si>
  <si>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</si>
  <si>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</si>
  <si>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</si>
  <si>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</si>
  <si>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</si>
  <si>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</si>
  <si>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</si>
  <si>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</si>
  <si>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</si>
  <si>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</si>
  <si>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</si>
  <si>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</si>
  <si>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</si>
  <si>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</si>
  <si>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</si>
  <si>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</si>
  <si>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</si>
  <si>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</si>
  <si>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</si>
  <si>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</si>
  <si>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</si>
  <si>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</si>
  <si>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</si>
  <si>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</si>
  <si>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</si>
  <si>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</si>
  <si>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</si>
  <si>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</si>
  <si>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</si>
  <si>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</si>
  <si>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</si>
  <si>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</si>
  <si>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</si>
  <si>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</si>
  <si>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</si>
  <si>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</si>
  <si>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</si>
  <si>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</si>
  <si>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</si>
  <si>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</si>
  <si>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</si>
  <si>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</si>
  <si>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</si>
  <si>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</si>
  <si>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</si>
  <si>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</si>
  <si>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</si>
  <si>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</si>
  <si>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</si>
  <si>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</si>
  <si>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</si>
  <si>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</si>
  <si>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</si>
  <si>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</si>
  <si>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</si>
  <si>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</si>
  <si>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</si>
  <si>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</si>
  <si>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</si>
  <si>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</si>
  <si>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</si>
  <si>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</si>
  <si>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</si>
  <si>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</si>
  <si>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</si>
  <si>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</si>
  <si>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</si>
  <si>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</si>
  <si>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</si>
  <si>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</si>
  <si>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</si>
  <si>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</si>
  <si>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</si>
  <si>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</si>
  <si>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</si>
  <si>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</si>
  <si>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</si>
  <si>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</si>
  <si>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</si>
  <si>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</si>
  <si>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</si>
  <si>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</si>
  <si>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</si>
  <si>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</si>
  <si>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</si>
  <si>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</si>
  <si>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</si>
  <si>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</si>
  <si>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</si>
  <si>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</si>
  <si>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</si>
  <si>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</si>
  <si>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</si>
  <si>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</si>
  <si>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</si>
  <si>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</si>
  <si>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</si>
  <si>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</si>
  <si>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</si>
  <si>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</si>
  <si>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</si>
  <si>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</si>
  <si>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</si>
  <si>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</si>
  <si>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</si>
  <si>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</si>
  <si>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</si>
  <si>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</si>
  <si>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</si>
  <si>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</si>
  <si>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</si>
  <si>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</si>
  <si>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</si>
  <si>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</si>
  <si>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</si>
  <si>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</si>
  <si>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</si>
  <si>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</si>
  <si>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</si>
  <si>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</si>
  <si>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</si>
  <si>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</si>
  <si>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</si>
  <si>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</si>
  <si>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</si>
  <si>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</si>
  <si>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</si>
  <si>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</si>
  <si>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</si>
  <si>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</si>
  <si>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</si>
  <si>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</si>
  <si>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</si>
  <si>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</si>
  <si>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</si>
  <si>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</si>
  <si>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</si>
  <si>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</si>
  <si>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</si>
  <si>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</si>
  <si>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</si>
  <si>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</si>
  <si>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</si>
  <si>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</si>
  <si>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</si>
  <si>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</si>
  <si>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</si>
  <si>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</si>
  <si>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</si>
  <si>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</si>
  <si>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</si>
  <si>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</si>
  <si>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</si>
  <si>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</si>
  <si>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</si>
  <si>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</si>
  <si>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</si>
  <si>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</si>
  <si>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</si>
  <si>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</si>
  <si>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</si>
  <si>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</si>
  <si>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</si>
  <si>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</si>
  <si>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</si>
  <si>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</si>
  <si>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</si>
  <si>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</si>
  <si>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</si>
  <si>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</si>
  <si>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</si>
  <si>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</si>
  <si>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</si>
  <si>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</si>
  <si>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</si>
  <si>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</si>
  <si>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</si>
  <si>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</si>
  <si>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</si>
  <si>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</si>
  <si>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</si>
  <si>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</si>
  <si>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</si>
  <si>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</si>
  <si>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</si>
  <si>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</si>
  <si>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</si>
  <si>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</si>
  <si>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</si>
  <si>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</si>
  <si>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</si>
  <si>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</si>
  <si>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</si>
  <si>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</si>
  <si>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</si>
  <si>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</si>
  <si>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</si>
  <si>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</si>
  <si>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</si>
  <si>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</si>
  <si>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</si>
  <si>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</si>
  <si>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</si>
  <si>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</si>
  <si>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</si>
  <si>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</si>
  <si>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</si>
  <si>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</si>
  <si>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</si>
  <si>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</si>
  <si>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</si>
  <si>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</si>
  <si>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</si>
  <si>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</si>
  <si>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</si>
  <si>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</si>
  <si>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</si>
  <si>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</si>
  <si>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</si>
  <si>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</si>
  <si>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</si>
  <si>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</si>
  <si>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</si>
  <si>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</si>
  <si>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</si>
  <si>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</si>
  <si>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</si>
  <si>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</si>
  <si>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</si>
  <si>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</si>
  <si>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</si>
  <si>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</si>
  <si>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</si>
  <si>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</si>
  <si>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</si>
  <si>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</si>
  <si>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</si>
  <si>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</si>
  <si>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</si>
  <si>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</si>
  <si>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</si>
  <si>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</si>
  <si>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</si>
  <si>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</si>
  <si>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</si>
  <si>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</si>
  <si>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</si>
  <si>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</si>
  <si>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</si>
  <si>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</si>
  <si>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</si>
  <si>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</si>
  <si>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</si>
  <si>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</si>
  <si>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</si>
  <si>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</si>
  <si>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</si>
  <si>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</si>
  <si>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</si>
  <si>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</si>
  <si>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</si>
  <si>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</si>
  <si>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</si>
  <si>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</si>
  <si>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</si>
  <si>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</si>
  <si>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</si>
  <si>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</si>
  <si>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</si>
  <si>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</si>
  <si>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</si>
  <si>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</si>
  <si>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</si>
  <si>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</si>
  <si>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</si>
  <si>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</si>
  <si>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</si>
  <si>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</si>
  <si>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</si>
  <si>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</si>
  <si>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</si>
  <si>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</si>
  <si>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</si>
  <si>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</si>
  <si>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</si>
  <si>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</si>
  <si>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</si>
  <si>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</si>
  <si>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</si>
  <si>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</si>
  <si>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</si>
  <si>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</si>
  <si>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</si>
  <si>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</si>
  <si>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</si>
  <si>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</si>
  <si>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</si>
  <si>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</si>
  <si>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</si>
  <si>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</si>
  <si>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</si>
  <si>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</si>
  <si>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</si>
  <si>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</si>
  <si>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</si>
  <si>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</si>
  <si>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</si>
  <si>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</si>
  <si>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</si>
  <si>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</si>
  <si>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</si>
  <si>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</si>
  <si>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</si>
  <si>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</si>
  <si>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</si>
  <si>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</si>
  <si>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</si>
  <si>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</si>
  <si>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</si>
  <si>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</si>
  <si>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</si>
  <si>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</si>
  <si>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</si>
  <si>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</si>
  <si>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</si>
  <si>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</si>
  <si>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</si>
  <si>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</si>
  <si>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</si>
  <si>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</si>
  <si>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</si>
  <si>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</si>
  <si>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</si>
  <si>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</si>
  <si>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</si>
  <si>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</si>
  <si>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</si>
  <si>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</si>
  <si>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</si>
  <si>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</si>
  <si>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</si>
  <si>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</si>
  <si>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</si>
  <si>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</si>
  <si>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</si>
  <si>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</si>
  <si>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</si>
  <si>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</si>
  <si>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</si>
  <si>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</si>
  <si>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</si>
  <si>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</si>
  <si>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</si>
  <si>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</si>
  <si>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</si>
  <si>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</si>
  <si>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</si>
  <si>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</si>
  <si>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</si>
  <si>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</si>
  <si>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</si>
  <si>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</si>
  <si>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</si>
  <si>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</si>
  <si>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</si>
  <si>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</si>
  <si>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</si>
  <si>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</si>
  <si>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</si>
  <si>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</si>
  <si>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</si>
  <si>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</si>
  <si>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</si>
  <si>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</si>
  <si>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</si>
  <si>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</si>
  <si>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</si>
  <si>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</si>
  <si>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</si>
  <si>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</si>
  <si>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</si>
  <si>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</si>
  <si>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</si>
  <si>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</si>
  <si>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</si>
  <si>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</si>
  <si>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</si>
  <si>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</si>
  <si>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</si>
  <si>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</si>
  <si>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</si>
  <si>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</si>
  <si>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</si>
  <si>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</si>
  <si>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</si>
  <si>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</si>
  <si>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</si>
  <si>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</si>
  <si>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</si>
  <si>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</si>
  <si>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</si>
  <si>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</si>
  <si>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</si>
  <si>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</si>
  <si>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</si>
  <si>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</si>
  <si>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</si>
  <si>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</si>
  <si>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</si>
  <si>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</si>
  <si>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</si>
  <si>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</si>
  <si>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</si>
  <si>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</si>
  <si>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</si>
  <si>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</si>
  <si>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</si>
  <si>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</si>
  <si>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</si>
  <si>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</si>
  <si>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</si>
  <si>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</si>
  <si>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</si>
  <si>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</si>
  <si>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</si>
  <si>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</si>
  <si>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</si>
  <si>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</si>
  <si>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</si>
  <si>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</si>
  <si>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</si>
  <si>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</si>
  <si>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</si>
  <si>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</si>
  <si>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</si>
  <si>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</si>
  <si>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</si>
  <si>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</si>
  <si>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</si>
  <si>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</si>
  <si>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</si>
  <si>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</si>
  <si>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</si>
  <si>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</si>
  <si>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</si>
  <si>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</si>
  <si>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</si>
  <si>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</si>
  <si>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</si>
  <si>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</si>
  <si>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</si>
  <si>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</si>
  <si>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</si>
  <si>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</si>
  <si>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</si>
  <si>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</si>
  <si>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</si>
  <si>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</si>
  <si>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</si>
  <si>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</si>
  <si>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</si>
  <si>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</si>
  <si>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</si>
  <si>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</si>
  <si>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</si>
  <si>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</si>
  <si>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</si>
  <si>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</si>
  <si>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</si>
  <si>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</si>
  <si>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</si>
  <si>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</si>
  <si>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</si>
  <si>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</si>
  <si>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</si>
  <si>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</si>
  <si>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</si>
  <si>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</si>
  <si>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</si>
  <si>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</si>
  <si>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</si>
  <si>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</si>
  <si>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</si>
  <si>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</si>
  <si>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</si>
  <si>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</si>
  <si>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</si>
  <si>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</si>
  <si>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</si>
  <si>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</si>
  <si>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</si>
  <si>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</si>
  <si>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</si>
  <si>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</si>
  <si>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</si>
  <si>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</si>
  <si>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</si>
  <si>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</si>
  <si>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</si>
  <si>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</si>
  <si>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</si>
  <si>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</si>
  <si>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</si>
  <si>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</si>
  <si>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</si>
  <si>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</si>
  <si>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</si>
  <si>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</si>
  <si>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</si>
  <si>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</si>
  <si>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</si>
  <si>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</si>
  <si>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</si>
  <si>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</si>
  <si>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</si>
  <si>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</si>
  <si>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</si>
  <si>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</si>
  <si>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</si>
  <si>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</si>
  <si>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</si>
  <si>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</si>
  <si>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</si>
  <si>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</si>
  <si>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</si>
  <si>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</si>
  <si>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</si>
  <si>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</si>
  <si>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</si>
  <si>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</si>
  <si>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</si>
  <si>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</si>
  <si>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</si>
  <si>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</si>
  <si>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</si>
  <si>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</si>
  <si>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</si>
  <si>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</si>
  <si>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</si>
  <si>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</si>
  <si>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</si>
  <si>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</si>
  <si>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</si>
  <si>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</si>
  <si>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</si>
  <si>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</si>
  <si>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</si>
  <si>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</si>
  <si>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</si>
  <si>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</si>
  <si>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</si>
  <si>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</si>
  <si>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</si>
  <si>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</si>
  <si>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</si>
  <si>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</si>
  <si>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</si>
  <si>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</si>
  <si>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</si>
  <si>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</si>
  <si>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</si>
  <si>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</si>
  <si>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</si>
  <si>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</si>
  <si>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</si>
  <si>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</si>
  <si>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</si>
  <si>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</si>
  <si>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</si>
  <si>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</si>
  <si>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</si>
  <si>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</si>
  <si>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</si>
  <si>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</si>
  <si>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</si>
  <si>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</si>
  <si>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</si>
  <si>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</si>
  <si>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</si>
  <si>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</si>
  <si>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</si>
  <si>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</si>
  <si>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</si>
  <si>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</si>
  <si>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</si>
  <si>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</si>
  <si>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</si>
  <si>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</si>
  <si>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</si>
  <si>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</si>
  <si>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</si>
  <si>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</si>
  <si>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</si>
  <si>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</si>
  <si>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</si>
  <si>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</si>
  <si>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</si>
  <si>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</si>
  <si>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</si>
  <si>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</si>
  <si>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</si>
  <si>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</si>
  <si>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</si>
  <si>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</si>
  <si>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</si>
  <si>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</si>
  <si>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</si>
  <si>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</si>
  <si>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</si>
  <si>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</si>
  <si>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</si>
  <si>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</si>
  <si>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</si>
  <si>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</si>
  <si>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</si>
  <si>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</si>
  <si>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</si>
  <si>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</si>
  <si>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</si>
  <si>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</si>
  <si>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</si>
  <si>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</si>
  <si>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</si>
  <si>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</si>
  <si>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</si>
  <si>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</si>
  <si>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</si>
  <si>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</si>
  <si>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</si>
  <si>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</si>
  <si>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</si>
  <si>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</si>
  <si>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</si>
  <si>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</si>
  <si>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</si>
  <si>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</si>
  <si>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</si>
  <si>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</si>
  <si>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</si>
  <si>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</si>
  <si>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</si>
  <si>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</si>
  <si>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</si>
  <si>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</si>
  <si>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</si>
  <si>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</si>
  <si>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</si>
  <si>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</si>
  <si>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</si>
  <si>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</si>
  <si>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</si>
  <si>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</si>
  <si>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</si>
  <si>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</si>
  <si>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</si>
  <si>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</si>
  <si>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</si>
  <si>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</si>
  <si>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</si>
  <si>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</si>
  <si>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</si>
  <si>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</si>
  <si>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</si>
  <si>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</si>
  <si>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</si>
  <si>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</si>
  <si>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</si>
  <si>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</si>
  <si>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</si>
  <si>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</si>
  <si>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</si>
  <si>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</si>
  <si>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</si>
  <si>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</si>
  <si>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</si>
  <si>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</si>
  <si>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</si>
  <si>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</si>
  <si>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</si>
  <si>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</si>
  <si>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</si>
  <si>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</si>
  <si>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</si>
  <si>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</si>
  <si>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</si>
  <si>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</si>
  <si>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</si>
  <si>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</si>
  <si>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</si>
  <si>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</si>
  <si>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</si>
  <si>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</si>
  <si>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</si>
  <si>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</si>
  <si>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</si>
  <si>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</si>
  <si>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</si>
  <si>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</si>
  <si>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</si>
  <si>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</si>
  <si>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</si>
  <si>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</si>
  <si>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</si>
  <si>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</si>
  <si>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</si>
  <si>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</si>
  <si>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</si>
  <si>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</si>
  <si>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</si>
  <si>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</si>
  <si>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</si>
  <si>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</si>
  <si>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</si>
  <si>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</si>
  <si>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</si>
  <si>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</si>
  <si>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</si>
  <si>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</si>
  <si>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</si>
  <si>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</si>
  <si>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</si>
  <si>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</si>
  <si>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</si>
  <si>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</si>
  <si>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</si>
  <si>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</si>
  <si>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</si>
  <si>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</si>
  <si>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</si>
  <si>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</si>
  <si>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</si>
  <si>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</si>
  <si>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</si>
  <si>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</si>
  <si>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</si>
  <si>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</si>
  <si>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</si>
  <si>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</si>
  <si>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</si>
  <si>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</si>
  <si>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</si>
  <si>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</si>
  <si>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</si>
  <si>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</si>
  <si>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</si>
  <si>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</si>
  <si>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</si>
  <si>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</si>
  <si>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</si>
  <si>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</si>
  <si>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</si>
  <si>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</si>
  <si>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</si>
  <si>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</si>
  <si>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</si>
  <si>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</si>
  <si>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</si>
  <si>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</si>
  <si>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</si>
  <si>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</si>
  <si>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</si>
  <si>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</si>
  <si>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</si>
  <si>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</si>
  <si>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</si>
  <si>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</si>
  <si>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</si>
  <si>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</si>
  <si>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</si>
  <si>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</si>
  <si>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</si>
  <si>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</si>
  <si>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</si>
  <si>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</si>
  <si>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</si>
  <si>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</si>
  <si>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</si>
  <si>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</si>
  <si>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</si>
  <si>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</si>
  <si>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</si>
  <si>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</si>
  <si>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</si>
  <si>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</si>
  <si>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</si>
  <si>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</si>
  <si>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</si>
  <si>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</si>
  <si>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</si>
  <si>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</si>
  <si>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</si>
  <si>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</si>
  <si>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</si>
  <si>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</si>
  <si>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</si>
  <si>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</si>
  <si>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</si>
  <si>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</si>
  <si>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</si>
  <si>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</si>
  <si>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</si>
  <si>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</si>
  <si>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</si>
  <si>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</si>
  <si>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</si>
  <si>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</si>
  <si>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</si>
  <si>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</si>
  <si>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</si>
  <si>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</si>
  <si>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</si>
  <si>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</si>
  <si>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</si>
  <si>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</si>
  <si>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</si>
  <si>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</si>
  <si>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</si>
  <si>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</si>
  <si>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</si>
  <si>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</si>
  <si>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</si>
  <si>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</si>
  <si>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</si>
  <si>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</si>
  <si>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</si>
  <si>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</si>
  <si>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</si>
  <si>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</si>
  <si>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</si>
  <si>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</si>
  <si>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</si>
  <si>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</si>
  <si>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</si>
  <si>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</si>
  <si>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</si>
  <si>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</si>
  <si>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</si>
  <si>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</si>
  <si>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</si>
  <si>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</si>
  <si>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</si>
  <si>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</si>
  <si>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</si>
  <si>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</si>
  <si>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</si>
  <si>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</si>
  <si>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</si>
  <si>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</si>
  <si>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</si>
  <si>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</si>
  <si>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</si>
  <si>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</si>
  <si>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</si>
  <si>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</si>
  <si>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</si>
  <si>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</si>
  <si>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</si>
  <si>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</si>
  <si>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</si>
  <si>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</si>
  <si>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</si>
  <si>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</si>
  <si>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</si>
  <si>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</si>
  <si>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</si>
  <si>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</si>
  <si>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</si>
  <si>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</si>
  <si>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</si>
  <si>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</si>
  <si>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</si>
  <si>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</si>
  <si>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</si>
  <si>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</si>
  <si>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</si>
  <si>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</si>
  <si>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</si>
  <si>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</si>
  <si>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</si>
  <si>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</si>
  <si>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</si>
  <si>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</si>
  <si>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</si>
  <si>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</si>
  <si>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</si>
  <si>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</si>
  <si>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</si>
  <si>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</si>
  <si>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</si>
  <si>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</si>
  <si>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</si>
  <si>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</si>
  <si>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</si>
  <si>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</si>
  <si>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</si>
  <si>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</si>
  <si>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</si>
  <si>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</si>
  <si>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</si>
  <si>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</si>
  <si>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</si>
  <si>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</si>
  <si>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</si>
  <si>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</si>
  <si>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</si>
  <si>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</si>
  <si>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</si>
  <si>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</si>
  <si>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</si>
  <si>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</si>
  <si>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</si>
  <si>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</si>
  <si>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</si>
  <si>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</si>
  <si>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</si>
  <si>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</si>
  <si>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</si>
  <si>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</si>
  <si>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</si>
  <si>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</si>
  <si>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</si>
  <si>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</si>
  <si>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</si>
  <si>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</si>
  <si>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</si>
  <si>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</si>
  <si>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</si>
  <si>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</si>
  <si>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</si>
  <si>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</si>
  <si>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</si>
  <si>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</si>
  <si>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</si>
  <si>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</si>
  <si>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</si>
  <si>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</si>
  <si>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</si>
  <si>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</si>
  <si>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</si>
  <si>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</si>
  <si>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</si>
  <si>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</si>
  <si>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</si>
  <si>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</si>
  <si>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</si>
  <si>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</si>
  <si>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</si>
  <si>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</si>
  <si>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</si>
  <si>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</si>
  <si>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</si>
  <si>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</si>
  <si>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</si>
  <si>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</si>
  <si>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</si>
  <si>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</si>
  <si>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</si>
  <si>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</si>
  <si>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</si>
  <si>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</si>
  <si>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</si>
  <si>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</si>
  <si>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</si>
  <si>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</si>
  <si>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</si>
  <si>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</si>
  <si>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</si>
  <si>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</si>
  <si>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</si>
  <si>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</si>
  <si>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</si>
  <si>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</si>
  <si>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</si>
  <si>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</si>
  <si>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</si>
  <si>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</si>
  <si>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</si>
  <si>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</si>
  <si>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</si>
  <si>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</si>
  <si>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</si>
  <si>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</si>
  <si>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</si>
  <si>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</si>
  <si>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</si>
  <si>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</si>
  <si>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</si>
  <si>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</si>
  <si>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</si>
  <si>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</si>
  <si>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</si>
  <si>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</si>
  <si>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</si>
  <si>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</si>
  <si>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</si>
  <si>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</si>
  <si>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</si>
  <si>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</si>
  <si>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</si>
  <si>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</si>
  <si>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</si>
  <si>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</si>
  <si>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</si>
  <si>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</si>
  <si>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</si>
  <si>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</si>
  <si>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</si>
  <si>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</si>
  <si>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</si>
  <si>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</si>
  <si>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</si>
  <si>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</si>
  <si>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</si>
  <si>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</si>
  <si>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</si>
  <si>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</si>
  <si>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</si>
  <si>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</si>
  <si>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</si>
  <si>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</si>
  <si>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</si>
  <si>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</si>
  <si>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</si>
  <si>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</si>
  <si>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</si>
  <si>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</si>
  <si>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</si>
  <si>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</si>
  <si>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</si>
  <si>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</si>
  <si>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</si>
  <si>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</si>
  <si>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</si>
  <si>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</si>
  <si>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</si>
  <si>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</si>
  <si>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</si>
  <si>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</si>
  <si>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</si>
  <si>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</si>
  <si>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</si>
  <si>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</si>
  <si>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</si>
  <si>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</si>
  <si>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</si>
  <si>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</si>
  <si>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</si>
  <si>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</si>
  <si>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</si>
  <si>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</si>
  <si>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</si>
  <si>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</si>
  <si>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</si>
  <si>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</si>
  <si>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</si>
  <si>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</si>
  <si>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</si>
  <si>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</si>
  <si>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</si>
  <si>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</si>
  <si>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</si>
  <si>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</si>
  <si>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</si>
  <si>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</si>
  <si>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</si>
  <si>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</si>
  <si>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</si>
  <si>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</si>
  <si>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</si>
  <si>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</si>
  <si>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</si>
  <si>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</si>
  <si>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</si>
  <si>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</si>
  <si>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</si>
  <si>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</si>
  <si>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</si>
  <si>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</si>
  <si>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</si>
  <si>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</si>
  <si>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</si>
  <si>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</si>
  <si>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</si>
  <si>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</si>
  <si>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</si>
  <si>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</si>
  <si>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</si>
  <si>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</si>
  <si>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</si>
  <si>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</si>
  <si>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</si>
  <si>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</si>
  <si>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</si>
  <si>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</si>
  <si>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</si>
  <si>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</si>
  <si>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</si>
  <si>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</si>
  <si>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</si>
  <si>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</si>
  <si>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</si>
  <si>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</si>
  <si>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</si>
  <si>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</si>
  <si>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</si>
  <si>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</si>
  <si>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</si>
  <si>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</si>
  <si>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</si>
  <si>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</si>
  <si>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</si>
  <si>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</si>
  <si>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</si>
  <si>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</si>
  <si>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</si>
  <si>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</si>
  <si>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</si>
  <si>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</si>
  <si>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</si>
  <si>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</si>
  <si>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</si>
  <si>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</si>
  <si>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</si>
  <si>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</si>
  <si>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</si>
  <si>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</si>
  <si>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</si>
  <si>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</si>
  <si>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</si>
  <si>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</si>
  <si>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</si>
  <si>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</si>
  <si>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</si>
  <si>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</si>
  <si>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</si>
  <si>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</si>
  <si>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</si>
  <si>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</si>
  <si>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</si>
  <si>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</si>
  <si>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</si>
  <si>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</si>
  <si>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</si>
  <si>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</si>
  <si>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</si>
  <si>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</si>
  <si>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</si>
  <si>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</si>
  <si>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</si>
  <si>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</si>
  <si>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</si>
  <si>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</si>
  <si>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</si>
  <si>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</si>
  <si>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</si>
  <si>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</si>
  <si>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</si>
  <si>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</si>
  <si>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</si>
  <si>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</si>
  <si>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</si>
  <si>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</si>
  <si>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</si>
  <si>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</si>
  <si>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</si>
  <si>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</si>
  <si>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</si>
  <si>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</si>
  <si>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</si>
  <si>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</si>
  <si>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</si>
  <si>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</si>
  <si>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</si>
  <si>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</si>
  <si>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</si>
  <si>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</si>
  <si>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</si>
  <si>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</si>
  <si>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</si>
  <si>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</si>
  <si>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</si>
  <si>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</si>
  <si>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</si>
  <si>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</si>
  <si>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</si>
  <si>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</si>
  <si>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</si>
  <si>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</si>
  <si>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</si>
  <si>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</si>
  <si>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</si>
  <si>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</si>
  <si>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</si>
  <si>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</si>
  <si>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</si>
  <si>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</si>
  <si>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</si>
  <si>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</si>
  <si>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</si>
  <si>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</si>
  <si>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</si>
  <si>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</si>
  <si>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</si>
  <si>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</si>
  <si>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</si>
  <si>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</si>
  <si>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</si>
  <si>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</si>
  <si>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</si>
  <si>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</si>
  <si>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</si>
  <si>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</si>
  <si>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</si>
  <si>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</si>
  <si>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</si>
  <si>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</si>
  <si>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</si>
  <si>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</si>
  <si>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</si>
  <si>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</si>
  <si>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</si>
  <si>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</si>
  <si>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</si>
  <si>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</si>
  <si>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</si>
  <si>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</si>
  <si>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</si>
  <si>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</si>
  <si>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</si>
  <si>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</si>
  <si>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</si>
  <si>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</si>
  <si>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</si>
  <si>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</si>
  <si>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</si>
  <si>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</si>
  <si>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</si>
  <si>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</si>
  <si>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</si>
  <si>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</si>
  <si>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</si>
  <si>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</si>
  <si>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</si>
  <si>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</si>
  <si>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</si>
  <si>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</si>
  <si>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</si>
  <si>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</si>
  <si>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</si>
  <si>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</si>
  <si>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</si>
  <si>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</si>
  <si>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</si>
  <si>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</si>
  <si>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</si>
  <si>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</si>
  <si>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</si>
  <si>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</si>
  <si>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</si>
  <si>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</si>
  <si>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</si>
  <si>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</si>
  <si>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</si>
  <si>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</si>
  <si>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</si>
  <si>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</si>
  <si>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</si>
  <si>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</si>
  <si>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</si>
  <si>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</si>
  <si>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</si>
  <si>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</si>
  <si>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</si>
  <si>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</si>
  <si>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</si>
  <si>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</si>
  <si>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</si>
  <si>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</si>
  <si>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</si>
  <si>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</si>
  <si>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</si>
  <si>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</si>
  <si>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</si>
  <si>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</si>
  <si>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</si>
  <si>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</si>
  <si>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</si>
  <si>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</si>
  <si>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</si>
  <si>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</si>
  <si>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</si>
  <si>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</si>
  <si>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</si>
  <si>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</si>
  <si>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</si>
  <si>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</si>
  <si>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</si>
  <si>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</si>
  <si>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</si>
  <si>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</si>
  <si>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</si>
  <si>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</si>
  <si>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</si>
  <si>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</si>
  <si>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</si>
  <si>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</si>
  <si>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</si>
  <si>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</si>
  <si>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</si>
  <si>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</si>
  <si>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</si>
  <si>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</si>
  <si>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</si>
  <si>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</si>
  <si>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</si>
  <si>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</si>
  <si>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</si>
  <si>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</si>
  <si>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</si>
  <si>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</si>
  <si>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</si>
  <si>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</si>
  <si>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</si>
  <si>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</si>
  <si>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</si>
  <si>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</si>
  <si>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</si>
  <si>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</si>
  <si>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</si>
  <si>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</si>
  <si>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</si>
  <si>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</si>
  <si>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</si>
  <si>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</si>
  <si>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</si>
  <si>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</si>
  <si>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</si>
  <si>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</si>
  <si>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</si>
  <si>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</si>
  <si>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</si>
  <si>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</si>
  <si>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</si>
  <si>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</si>
  <si>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</si>
  <si>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</si>
  <si>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</si>
  <si>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</si>
  <si>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</si>
  <si>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</si>
  <si>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</si>
  <si>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</si>
  <si>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</si>
  <si>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</si>
  <si>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</si>
  <si>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</si>
  <si>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</si>
  <si>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</si>
  <si>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</si>
  <si>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</si>
  <si>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</si>
  <si>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</si>
  <si>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</si>
  <si>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</si>
  <si>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</si>
  <si>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</si>
  <si>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</si>
  <si>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</si>
  <si>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</si>
  <si>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</si>
  <si>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</si>
  <si>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</si>
  <si>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</si>
  <si>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</si>
  <si>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</si>
  <si>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</si>
  <si>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</si>
  <si>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</si>
  <si>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</si>
  <si>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</si>
  <si>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</si>
  <si>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</si>
  <si>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</si>
  <si>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</si>
  <si>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</si>
  <si>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</si>
  <si>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</si>
  <si>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</si>
  <si>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</si>
  <si>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</si>
  <si>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</si>
  <si>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</si>
  <si>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</si>
  <si>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</si>
  <si>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</si>
  <si>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</si>
  <si>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</si>
  <si>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</si>
  <si>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</si>
  <si>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</si>
  <si>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</si>
  <si>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</si>
  <si>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</si>
  <si>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</si>
  <si>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</si>
  <si>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</si>
  <si>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</si>
  <si>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</si>
  <si>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</si>
  <si>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</si>
  <si>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</si>
  <si>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</si>
  <si>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</si>
  <si>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</si>
  <si>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</si>
  <si>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</si>
  <si>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</si>
  <si>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</si>
  <si>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</si>
  <si>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</si>
  <si>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</si>
  <si>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</si>
  <si>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</si>
  <si>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</si>
  <si>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</si>
  <si>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</si>
  <si>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</si>
  <si>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</si>
  <si>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</si>
  <si>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</si>
  <si>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</si>
  <si>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</si>
  <si>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</si>
  <si>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</si>
  <si>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</si>
  <si>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</si>
  <si>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</si>
  <si>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</si>
  <si>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</si>
  <si>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</si>
  <si>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</si>
  <si>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</si>
  <si>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</si>
  <si>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</si>
  <si>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</si>
  <si>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</si>
  <si>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</si>
  <si>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</si>
  <si>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</si>
  <si>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</si>
  <si>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</si>
  <si>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</si>
  <si>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</si>
  <si>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</si>
  <si>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</si>
  <si>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</si>
  <si>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</si>
  <si>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</si>
  <si>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</si>
  <si>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</si>
  <si>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</si>
  <si>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</si>
  <si>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</si>
  <si>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</si>
  <si>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</si>
  <si>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</si>
  <si>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</si>
  <si>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</si>
  <si>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</si>
  <si>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</si>
  <si>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</si>
  <si>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</si>
  <si>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</si>
  <si>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</si>
  <si>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</si>
  <si>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</si>
  <si>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</si>
  <si>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</si>
  <si>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</si>
  <si>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</si>
  <si>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</si>
  <si>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</si>
  <si>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</si>
  <si>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</si>
  <si>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</si>
  <si>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</si>
  <si>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</si>
  <si>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</si>
  <si>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</si>
  <si>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</si>
  <si>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</si>
  <si>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</si>
  <si>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</si>
  <si>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</si>
  <si>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</si>
  <si>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</si>
  <si>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</si>
  <si>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</si>
  <si>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</si>
  <si>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</si>
  <si>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</si>
  <si>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</si>
  <si>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</si>
  <si>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</si>
  <si>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</si>
  <si>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</si>
  <si>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</si>
  <si>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</si>
  <si>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</si>
  <si>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</si>
  <si>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</si>
  <si>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</si>
  <si>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</si>
  <si>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</si>
  <si>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</si>
  <si>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</si>
  <si>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</si>
  <si>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</si>
  <si>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</si>
  <si>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</si>
  <si>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</si>
  <si>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</si>
  <si>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</si>
  <si>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</si>
  <si>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</si>
  <si>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</si>
  <si>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</si>
  <si>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</si>
  <si>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</si>
  <si>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</si>
  <si>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</si>
  <si>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</si>
  <si>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</si>
  <si>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</si>
  <si>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</si>
  <si>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</si>
  <si>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</si>
  <si>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</si>
  <si>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</si>
  <si>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</si>
  <si>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</si>
  <si>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</si>
  <si>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</si>
  <si>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</si>
  <si>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</si>
  <si>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</si>
  <si>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</si>
  <si>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</si>
  <si>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</si>
  <si>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</si>
  <si>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</si>
  <si>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</si>
  <si>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</si>
  <si>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</si>
  <si>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</si>
  <si>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</si>
  <si>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</si>
  <si>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</si>
  <si>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</si>
  <si>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</si>
  <si>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</si>
  <si>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</si>
  <si>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</si>
  <si>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</si>
  <si>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</si>
  <si>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</si>
  <si>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</si>
  <si>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</si>
  <si>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</si>
  <si>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</si>
  <si>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</si>
  <si>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</si>
  <si>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</si>
  <si>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</si>
  <si>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</si>
  <si>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</si>
  <si>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</si>
  <si>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</si>
  <si>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</si>
  <si>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</si>
  <si>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</si>
  <si>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</si>
  <si>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</si>
  <si>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</si>
  <si>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</si>
  <si>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</si>
  <si>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</si>
  <si>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</si>
  <si>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</si>
  <si>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</si>
  <si>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</si>
  <si>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</si>
  <si>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</si>
  <si>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</si>
  <si>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</si>
  <si>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</si>
  <si>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</si>
  <si>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</si>
  <si>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</si>
  <si>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</si>
  <si>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</si>
  <si>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</si>
  <si>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</si>
  <si>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</si>
  <si>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</si>
  <si>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</si>
  <si>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</si>
  <si>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</si>
  <si>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</si>
  <si>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</si>
  <si>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</si>
  <si>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</si>
  <si>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</si>
  <si>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</si>
  <si>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</si>
  <si>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</si>
  <si>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</si>
  <si>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</si>
  <si>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</si>
  <si>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</si>
  <si>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</si>
  <si>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</si>
  <si>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</si>
  <si>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</si>
  <si>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</si>
  <si>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</si>
  <si>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</si>
  <si>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</si>
  <si>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</si>
  <si>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</si>
  <si>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</si>
  <si>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</si>
  <si>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</si>
  <si>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</si>
  <si>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</si>
  <si>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</si>
  <si>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</si>
  <si>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</si>
  <si>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</si>
  <si>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</si>
  <si>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</si>
  <si>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</si>
  <si>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</si>
  <si>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</si>
  <si>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</si>
  <si>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</si>
  <si>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</si>
  <si>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</si>
  <si>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</si>
  <si>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</si>
  <si>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</si>
  <si>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</si>
  <si>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</si>
  <si>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</si>
  <si>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</si>
  <si>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</si>
  <si>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</si>
  <si>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</si>
  <si>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</si>
  <si>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</si>
  <si>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</si>
  <si>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</si>
  <si>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</si>
  <si>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</si>
  <si>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</si>
  <si>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</si>
  <si>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</si>
  <si>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</si>
  <si>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</si>
  <si>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</si>
  <si>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</si>
  <si>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</si>
  <si>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</si>
  <si>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</si>
  <si>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</si>
  <si>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</si>
  <si>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</si>
  <si>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</si>
  <si>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</si>
  <si>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</si>
  <si>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</si>
  <si>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</si>
  <si>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</si>
  <si>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</si>
  <si>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</si>
  <si>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</si>
  <si>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</si>
  <si>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</si>
  <si>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</si>
  <si>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</si>
  <si>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</si>
  <si>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</si>
  <si>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</si>
  <si>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</si>
  <si>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</si>
  <si>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</si>
  <si>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</si>
  <si>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</si>
  <si>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</si>
  <si>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</si>
  <si>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</si>
  <si>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</si>
  <si>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</si>
  <si>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</si>
  <si>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</si>
  <si>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</si>
  <si>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</si>
  <si>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</si>
  <si>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</si>
  <si>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</si>
  <si>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</si>
  <si>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</si>
  <si>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</si>
  <si>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</si>
  <si>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</si>
  <si>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</si>
  <si>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</si>
  <si>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</si>
  <si>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</si>
  <si>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</si>
  <si>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</si>
  <si>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</si>
  <si>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</si>
  <si>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</si>
  <si>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</si>
  <si>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</si>
  <si>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</si>
  <si>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</si>
  <si>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</si>
  <si>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</si>
  <si>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</si>
  <si>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</si>
  <si>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</si>
  <si>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</si>
  <si>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</si>
  <si>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</si>
  <si>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</si>
  <si>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</si>
  <si>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</si>
  <si>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</si>
  <si>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</si>
  <si>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</si>
  <si>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</si>
  <si>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</si>
  <si>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</si>
  <si>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</si>
  <si>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</si>
  <si>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</si>
  <si>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</si>
  <si>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</si>
  <si>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</si>
  <si>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</si>
  <si>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</si>
  <si>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</si>
  <si>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</si>
  <si>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</si>
  <si>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</si>
  <si>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</si>
  <si>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</si>
  <si>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</si>
  <si>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</si>
  <si>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</si>
  <si>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</si>
  <si>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</si>
  <si>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</si>
  <si>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</si>
  <si>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</si>
  <si>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</si>
  <si>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</si>
  <si>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</si>
  <si>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</si>
  <si>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</si>
  <si>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</si>
  <si>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</si>
  <si>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</si>
  <si>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</si>
  <si>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</si>
  <si>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</si>
  <si>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</si>
  <si>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</si>
  <si>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</si>
  <si>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</si>
  <si>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</si>
  <si>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</si>
  <si>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</si>
  <si>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</si>
  <si>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</si>
  <si>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</si>
  <si>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</si>
  <si>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</si>
  <si>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</si>
  <si>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</si>
  <si>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</si>
  <si>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</si>
  <si>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</si>
  <si>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</si>
  <si>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</si>
  <si>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</si>
  <si>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</si>
  <si>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</si>
  <si>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</si>
  <si>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</si>
  <si>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</si>
  <si>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</si>
  <si>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</si>
  <si>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</si>
  <si>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</si>
  <si>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</si>
  <si>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</si>
  <si>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</si>
  <si>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</si>
  <si>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</si>
  <si>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</si>
  <si>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</si>
  <si>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</si>
  <si>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</si>
  <si>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</si>
  <si>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</si>
  <si>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</si>
  <si>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</si>
  <si>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</si>
  <si>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</si>
  <si>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</si>
  <si>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</si>
  <si>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</si>
  <si>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</si>
  <si>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</si>
  <si>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</si>
  <si>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</si>
  <si>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</si>
  <si>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</si>
  <si>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</si>
  <si>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</si>
  <si>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</si>
  <si>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</si>
  <si>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</si>
  <si>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</si>
  <si>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</si>
  <si>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</si>
  <si>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</si>
  <si>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</si>
  <si>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</si>
  <si>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</si>
  <si>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</si>
  <si>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</si>
  <si>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</si>
  <si>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</si>
  <si>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</si>
  <si>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</si>
  <si>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</si>
  <si>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</si>
  <si>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</si>
  <si>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</si>
  <si>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</si>
  <si>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</si>
  <si>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</si>
  <si>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</si>
  <si>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</si>
  <si>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</si>
  <si>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</si>
  <si>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</si>
  <si>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</si>
  <si>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</si>
  <si>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</si>
  <si>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</si>
  <si>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</si>
  <si>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</si>
  <si>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</si>
  <si>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</si>
  <si>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</si>
  <si>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</si>
  <si>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</si>
  <si>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</si>
  <si>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</si>
  <si>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</si>
  <si>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</si>
  <si>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</si>
  <si>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</si>
  <si>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</si>
  <si>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</si>
  <si>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</si>
  <si>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</si>
  <si>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</si>
  <si>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</si>
  <si>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</si>
  <si>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</si>
  <si>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</si>
  <si>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</si>
  <si>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</si>
  <si>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</si>
  <si>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</si>
  <si>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</si>
  <si>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</si>
  <si>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</si>
  <si>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</si>
  <si>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</si>
  <si>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</si>
  <si>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</si>
  <si>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</si>
  <si>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</si>
  <si>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</si>
  <si>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</si>
  <si>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</si>
  <si>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</si>
  <si>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</si>
  <si>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</si>
  <si>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</si>
  <si>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</si>
  <si>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</si>
  <si>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</si>
  <si>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</si>
  <si>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</si>
  <si>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</si>
  <si>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</si>
  <si>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</si>
  <si>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</si>
  <si>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</si>
  <si>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</si>
  <si>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</si>
  <si>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</si>
  <si>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</si>
  <si>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</si>
  <si>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</si>
  <si>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</si>
  <si>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</si>
  <si>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</si>
  <si>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</si>
  <si>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</si>
  <si>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</si>
  <si>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</si>
  <si>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</si>
  <si>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</si>
  <si>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</si>
  <si>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</si>
  <si>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</si>
  <si>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</si>
  <si>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</si>
  <si>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</si>
  <si>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</si>
  <si>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</si>
  <si>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</si>
  <si>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</si>
  <si>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</si>
  <si>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</si>
  <si>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</si>
  <si>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</si>
  <si>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</si>
  <si>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</si>
  <si>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</si>
  <si>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</si>
  <si>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</si>
  <si>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</si>
  <si>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</si>
  <si>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</si>
  <si>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</si>
  <si>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</si>
  <si>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</si>
  <si>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</si>
  <si>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</si>
  <si>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</si>
  <si>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</si>
  <si>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</si>
  <si>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</si>
  <si>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</si>
  <si>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</si>
  <si>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</si>
  <si>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</si>
  <si>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</si>
  <si>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</si>
  <si>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</si>
  <si>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</si>
  <si>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</si>
  <si>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</si>
  <si>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</si>
  <si>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</si>
  <si>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</si>
  <si>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</si>
  <si>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</si>
  <si>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</si>
  <si>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</si>
  <si>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</si>
  <si>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</si>
  <si>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</si>
  <si>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</si>
  <si>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</si>
  <si>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</si>
  <si>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</si>
  <si>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</si>
  <si>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</si>
  <si>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</si>
  <si>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</si>
  <si>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</si>
  <si>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</si>
  <si>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</si>
  <si>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</si>
  <si>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</si>
  <si>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</si>
  <si>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</si>
  <si>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</si>
  <si>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</si>
  <si>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</si>
  <si>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</si>
  <si>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</si>
  <si>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</si>
  <si>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</si>
  <si>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</si>
  <si>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</si>
  <si>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</si>
  <si>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</si>
  <si>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</si>
  <si>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</si>
  <si>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</si>
  <si>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</si>
  <si>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</si>
  <si>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</si>
  <si>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</si>
  <si>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</si>
  <si>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</si>
  <si>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</si>
  <si>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</si>
  <si>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</si>
  <si>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</si>
  <si>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</si>
  <si>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</si>
  <si>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</si>
  <si>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</si>
  <si>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</si>
  <si>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</si>
  <si>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</si>
  <si>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</si>
  <si>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</si>
  <si>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</si>
  <si>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</si>
  <si>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</si>
  <si>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</si>
  <si>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</si>
  <si>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</si>
  <si>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</si>
  <si>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</si>
  <si>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</si>
  <si>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</si>
  <si>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</si>
  <si>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</si>
  <si>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</si>
  <si>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</si>
  <si>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</si>
  <si>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</si>
  <si>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</si>
  <si>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</si>
  <si>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</si>
  <si>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</si>
  <si>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</si>
  <si>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</si>
  <si>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</si>
  <si>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</si>
  <si>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</si>
  <si>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</si>
  <si>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</si>
  <si>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</si>
  <si>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</si>
  <si>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</si>
  <si>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</si>
  <si>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</si>
  <si>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</si>
  <si>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</si>
  <si>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</si>
  <si>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</si>
  <si>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</si>
  <si>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</si>
  <si>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</si>
  <si>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</si>
  <si>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</si>
  <si>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</si>
  <si>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</si>
  <si>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</si>
  <si>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</si>
  <si>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</si>
  <si>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</si>
  <si>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</si>
  <si>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</si>
  <si>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</si>
  <si>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</si>
  <si>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</si>
  <si>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</si>
  <si>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</si>
  <si>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</si>
  <si>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</si>
  <si>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</si>
  <si>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</si>
  <si>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</si>
  <si>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</si>
  <si>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</si>
  <si>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</si>
  <si>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</si>
  <si>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</si>
  <si>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</si>
  <si>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</si>
  <si>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</si>
  <si>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</si>
  <si>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</si>
  <si>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</si>
  <si>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</si>
  <si>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</si>
  <si>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</si>
  <si>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</si>
  <si>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</si>
  <si>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</si>
  <si>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</si>
  <si>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</si>
  <si>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</si>
  <si>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</si>
  <si>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</si>
  <si>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</si>
  <si>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</si>
  <si>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</si>
  <si>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</si>
  <si>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</si>
  <si>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</si>
  <si>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</si>
  <si>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</si>
  <si>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</si>
  <si>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</si>
  <si>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</si>
  <si>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</si>
  <si>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</si>
  <si>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</si>
  <si>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</si>
  <si>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</si>
  <si>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</si>
  <si>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</si>
  <si>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</si>
  <si>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</si>
  <si>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</si>
  <si>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</si>
  <si>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</si>
  <si>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</si>
  <si>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</si>
  <si>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</si>
  <si>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</si>
  <si>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</si>
  <si>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</si>
  <si>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</si>
  <si>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</si>
  <si>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</si>
  <si>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</si>
  <si>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</si>
  <si>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</si>
  <si>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</si>
  <si>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</si>
  <si>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</si>
  <si>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</si>
  <si>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</si>
  <si>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</si>
  <si>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</si>
  <si>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</si>
  <si>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</si>
  <si>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</si>
  <si>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</si>
  <si>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</si>
  <si>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</si>
  <si>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</si>
  <si>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</si>
  <si>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</si>
  <si>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</si>
  <si>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</si>
  <si>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</si>
  <si>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</si>
  <si>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</si>
  <si>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</si>
  <si>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</si>
  <si>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</si>
  <si>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</si>
  <si>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</si>
  <si>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</si>
  <si>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</si>
  <si>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</si>
  <si>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</si>
  <si>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</si>
  <si>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</si>
  <si>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</si>
  <si>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</si>
  <si>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</si>
  <si>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</si>
  <si>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</si>
  <si>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</si>
  <si>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</si>
  <si>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</si>
  <si>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</si>
  <si>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</si>
  <si>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</si>
  <si>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</si>
  <si>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</si>
  <si>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</si>
  <si>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</si>
  <si>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</si>
  <si>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</si>
  <si>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</si>
  <si>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</si>
  <si>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</si>
  <si>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</si>
  <si>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</si>
  <si>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</si>
  <si>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</si>
  <si>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</si>
  <si>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</si>
  <si>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</si>
  <si>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</si>
  <si>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</si>
  <si>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</si>
  <si>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</si>
  <si>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</si>
  <si>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</si>
  <si>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</si>
  <si>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</si>
  <si>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</si>
  <si>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</si>
  <si>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</si>
  <si>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</si>
  <si>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</si>
  <si>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</si>
  <si>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</si>
  <si>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</si>
  <si>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</si>
  <si>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</si>
  <si>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</si>
  <si>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</si>
  <si>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</si>
  <si>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</si>
  <si>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</si>
  <si>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</si>
  <si>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</si>
  <si>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</si>
  <si>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</si>
  <si>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</si>
  <si>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</si>
  <si>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</si>
  <si>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</si>
  <si>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</si>
  <si>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</si>
  <si>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</si>
  <si>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</si>
  <si>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</si>
  <si>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</si>
  <si>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</si>
  <si>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</si>
  <si>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</si>
  <si>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</si>
  <si>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</si>
  <si>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</si>
  <si>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</si>
  <si>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</si>
  <si>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</si>
  <si>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</si>
  <si>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</si>
  <si>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</si>
  <si>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</si>
  <si>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</si>
  <si>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</si>
  <si>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</si>
  <si>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</si>
  <si>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</si>
  <si>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</si>
  <si>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</si>
  <si>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</si>
  <si>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</si>
  <si>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</si>
  <si>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</si>
  <si>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</si>
  <si>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</si>
  <si>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</si>
  <si>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</si>
  <si>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</si>
  <si>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</si>
  <si>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</si>
  <si>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</si>
  <si>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</si>
  <si>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</si>
  <si>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</si>
  <si>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</si>
  <si>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</si>
  <si>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</si>
  <si>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</si>
  <si>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</si>
  <si>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</si>
  <si>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</si>
  <si>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</si>
  <si>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</si>
  <si>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</si>
  <si>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</si>
  <si>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</si>
  <si>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</si>
  <si>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</si>
  <si>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</si>
  <si>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</si>
  <si>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</si>
  <si>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</si>
  <si>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</si>
  <si>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</si>
  <si>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</si>
  <si>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</si>
  <si>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</si>
  <si>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</si>
  <si>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</si>
  <si>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</si>
  <si>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</si>
  <si>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</si>
  <si>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</si>
  <si>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</si>
  <si>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</si>
  <si>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</si>
  <si>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</si>
  <si>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</si>
  <si>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</si>
  <si>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</si>
  <si>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</si>
  <si>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</si>
  <si>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</si>
  <si>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</si>
  <si>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</si>
  <si>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</si>
  <si>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</si>
  <si>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</si>
  <si>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</si>
  <si>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</si>
  <si>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</si>
  <si>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</si>
  <si>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</si>
  <si>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</si>
  <si>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</si>
  <si>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</si>
  <si>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</si>
  <si>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</si>
  <si>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</si>
  <si>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</si>
  <si>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</si>
  <si>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</si>
  <si>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</si>
  <si>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</si>
  <si>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</si>
  <si>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</si>
  <si>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</si>
  <si>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</si>
  <si>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</si>
  <si>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</si>
  <si>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</si>
  <si>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</si>
  <si>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</si>
  <si>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</si>
  <si>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</si>
  <si>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</si>
  <si>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</si>
  <si>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</si>
  <si>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</si>
  <si>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</si>
  <si>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</si>
  <si>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</si>
  <si>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</si>
  <si>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</si>
  <si>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</si>
  <si>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</si>
  <si>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</si>
  <si>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</si>
  <si>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</si>
  <si>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</si>
  <si>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</si>
  <si>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</si>
  <si>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</si>
  <si>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</si>
  <si>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</si>
  <si>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</si>
  <si>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</si>
  <si>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</si>
  <si>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</si>
  <si>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</si>
  <si>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</si>
  <si>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</si>
  <si>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</si>
  <si>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</si>
  <si>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</si>
  <si>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</si>
  <si>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</si>
  <si>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</si>
  <si>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</si>
  <si>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</si>
  <si>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</si>
  <si>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</si>
  <si>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</si>
  <si>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</si>
  <si>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</si>
  <si>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</si>
  <si>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</si>
  <si>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</si>
  <si>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</si>
  <si>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</si>
  <si>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</si>
  <si>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</si>
  <si>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</si>
  <si>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</si>
  <si>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</si>
  <si>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</si>
  <si>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</si>
  <si>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</si>
  <si>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</si>
  <si>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</si>
  <si>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</si>
  <si>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</si>
  <si>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</si>
  <si>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</si>
  <si>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</si>
  <si>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</si>
  <si>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</si>
  <si>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</si>
  <si>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</si>
  <si>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</si>
  <si>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</si>
  <si>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</si>
  <si>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</si>
  <si>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</si>
  <si>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</si>
  <si>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</si>
  <si>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</si>
  <si>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</si>
  <si>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</si>
  <si>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</si>
  <si>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</si>
  <si>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</si>
  <si>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</si>
  <si>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</si>
  <si>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</si>
  <si>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</si>
  <si>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</si>
  <si>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</si>
  <si>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</si>
  <si>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</si>
  <si>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</si>
  <si>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</si>
  <si>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</si>
  <si>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</si>
  <si>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</si>
  <si>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</si>
  <si>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</si>
  <si>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</si>
  <si>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</si>
  <si>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</si>
  <si>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</si>
  <si>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</si>
  <si>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</si>
  <si>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</si>
  <si>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</si>
  <si>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</si>
  <si>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</si>
  <si>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</si>
  <si>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</si>
  <si>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</si>
  <si>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</si>
  <si>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</si>
  <si>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</si>
  <si>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</si>
  <si>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</si>
  <si>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</si>
  <si>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</si>
  <si>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</si>
  <si>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</si>
  <si>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</si>
  <si>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</si>
  <si>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</si>
  <si>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</si>
  <si>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</si>
  <si>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</si>
  <si>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</si>
  <si>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</si>
  <si>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</si>
  <si>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</si>
  <si>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</si>
  <si>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</si>
  <si>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</si>
  <si>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</si>
  <si>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</si>
  <si>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</si>
  <si>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</si>
  <si>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</si>
  <si>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</si>
  <si>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</si>
  <si>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</si>
  <si>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</si>
  <si>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</si>
  <si>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</si>
  <si>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</si>
  <si>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</si>
  <si>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</si>
  <si>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</si>
  <si>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</si>
  <si>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</si>
  <si>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</si>
  <si>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</si>
  <si>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</si>
  <si>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</si>
  <si>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</si>
  <si>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</si>
  <si>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</si>
  <si>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</si>
  <si>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</si>
  <si>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</si>
  <si>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</si>
  <si>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</si>
  <si>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</si>
  <si>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</si>
  <si>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</si>
  <si>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</si>
  <si>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</si>
  <si>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</si>
  <si>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</si>
  <si>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</si>
  <si>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</si>
  <si>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</si>
  <si>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</si>
  <si>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</si>
  <si>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</si>
  <si>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</si>
  <si>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</si>
  <si>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</si>
  <si>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</si>
  <si>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</si>
  <si>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</si>
  <si>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</si>
  <si>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</si>
  <si>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</si>
  <si>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</si>
  <si>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</si>
  <si>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</si>
  <si>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</si>
  <si>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</si>
  <si>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</si>
  <si>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</si>
  <si>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</si>
  <si>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</si>
  <si>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</si>
  <si>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</si>
  <si>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</si>
  <si>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</si>
  <si>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</si>
  <si>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</si>
  <si>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</si>
  <si>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</si>
  <si>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</si>
  <si>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</si>
  <si>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</si>
  <si>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</si>
  <si>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</si>
  <si>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</si>
  <si>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</si>
  <si>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</si>
  <si>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</si>
  <si>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</si>
  <si>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</si>
  <si>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</si>
  <si>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</si>
  <si>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</si>
  <si>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</si>
  <si>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</si>
  <si>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</si>
  <si>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</si>
  <si>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</si>
  <si>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</si>
  <si>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</si>
  <si>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</si>
  <si>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</si>
  <si>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</si>
  <si>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</si>
  <si>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</si>
  <si>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</si>
  <si>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</si>
  <si>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</si>
  <si>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</si>
  <si>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</si>
  <si>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</si>
  <si>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</si>
  <si>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</si>
  <si>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</si>
  <si>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</si>
  <si>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</si>
  <si>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</si>
  <si>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</si>
  <si>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</si>
  <si>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</si>
  <si>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</si>
  <si>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</si>
  <si>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</si>
  <si>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</si>
  <si>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</si>
  <si>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</si>
  <si>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</si>
  <si>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</si>
  <si>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</si>
  <si>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</si>
  <si>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</si>
  <si>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</si>
  <si>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</si>
  <si>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</si>
  <si>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</si>
  <si>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</si>
  <si>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</si>
  <si>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</si>
  <si>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</si>
  <si>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</si>
  <si>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</si>
  <si>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</si>
  <si>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</si>
  <si>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</si>
  <si>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</si>
  <si>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</si>
  <si>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</si>
  <si>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</si>
  <si>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</si>
  <si>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</si>
  <si>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</si>
  <si>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</si>
  <si>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</si>
  <si>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</si>
  <si>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</si>
  <si>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</si>
  <si>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</si>
  <si>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</si>
  <si>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</si>
  <si>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</si>
  <si>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</si>
  <si>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</si>
  <si>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</si>
  <si>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</si>
  <si>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</si>
  <si>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</si>
  <si>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</si>
  <si>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</si>
  <si>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</si>
  <si>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</si>
  <si>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</si>
  <si>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</si>
  <si>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</si>
  <si>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</si>
  <si>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</si>
  <si>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</si>
  <si>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</si>
  <si>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</si>
  <si>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</si>
  <si>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</si>
  <si>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</si>
  <si>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</si>
  <si>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</si>
  <si>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</si>
  <si>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</si>
  <si>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</si>
  <si>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</si>
  <si>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</si>
  <si>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</si>
  <si>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</si>
  <si>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</si>
  <si>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</si>
  <si>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</si>
  <si>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</si>
  <si>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</si>
  <si>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</si>
  <si>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</si>
  <si>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</si>
  <si>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</si>
  <si>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</si>
  <si>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</si>
  <si>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</si>
  <si>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</si>
  <si>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</si>
  <si>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</si>
  <si>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</si>
  <si>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</si>
  <si>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</si>
  <si>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</si>
  <si>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</si>
  <si>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</si>
  <si>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</si>
  <si>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</si>
  <si>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</si>
  <si>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</si>
  <si>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</si>
  <si>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</si>
  <si>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</si>
  <si>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</si>
  <si>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</si>
  <si>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</si>
  <si>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</si>
  <si>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</si>
  <si>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</si>
  <si>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</si>
  <si>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</si>
  <si>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</si>
  <si>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</si>
  <si>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</si>
  <si>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</si>
  <si>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</si>
  <si>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</si>
  <si>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</si>
  <si>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</si>
  <si>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</si>
  <si>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</si>
  <si>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</si>
  <si>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</si>
  <si>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</si>
  <si>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</si>
  <si>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</si>
  <si>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</si>
  <si>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</si>
  <si>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</si>
  <si>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</si>
  <si>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</si>
  <si>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</si>
  <si>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</si>
  <si>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</si>
  <si>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</si>
  <si>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</si>
  <si>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</si>
  <si>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</si>
  <si>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</si>
  <si>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</si>
  <si>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</si>
  <si>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</si>
  <si>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</si>
  <si>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</si>
  <si>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</si>
  <si>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</si>
  <si>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</si>
  <si>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</si>
  <si>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</si>
  <si>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</si>
  <si>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</si>
  <si>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</si>
  <si>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</si>
  <si>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</si>
  <si>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</si>
  <si>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</si>
  <si>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</si>
  <si>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</si>
  <si>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</si>
  <si>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</si>
  <si>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</si>
  <si>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</si>
  <si>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</si>
  <si>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</si>
  <si>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</si>
  <si>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</si>
  <si>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</si>
  <si>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</si>
  <si>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</si>
  <si>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</si>
  <si>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</si>
  <si>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</si>
  <si>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</si>
  <si>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</si>
  <si>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</si>
  <si>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</si>
  <si>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</si>
  <si>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</si>
  <si>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</si>
  <si>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</si>
  <si>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</si>
  <si>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</si>
  <si>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</si>
  <si>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</si>
  <si>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</si>
  <si>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</si>
  <si>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</si>
  <si>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</si>
  <si>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</si>
  <si>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</si>
  <si>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</si>
  <si>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</si>
  <si>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</si>
  <si>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</si>
  <si>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</si>
  <si>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</si>
  <si>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</si>
  <si>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</si>
  <si>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</si>
  <si>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</si>
  <si>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</si>
  <si>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</si>
  <si>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</si>
  <si>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</si>
  <si>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</si>
  <si>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</si>
  <si>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</si>
  <si>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</si>
  <si>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</si>
  <si>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</si>
  <si>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</si>
  <si>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</si>
  <si>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</si>
  <si>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</si>
  <si>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</si>
  <si>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</si>
  <si>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</si>
  <si>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</si>
  <si>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</si>
  <si>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</si>
  <si>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</si>
  <si>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</si>
  <si>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</si>
  <si>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</si>
  <si>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</si>
  <si>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</si>
  <si>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</si>
  <si>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</si>
  <si>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</si>
  <si>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</si>
  <si>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</si>
  <si>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</si>
  <si>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</si>
  <si>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</si>
  <si>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</si>
  <si>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</si>
  <si>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</si>
  <si>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</si>
  <si>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</si>
  <si>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</si>
  <si>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</si>
  <si>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</si>
  <si>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</si>
  <si>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</si>
  <si>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</si>
  <si>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</si>
  <si>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</si>
  <si>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</si>
  <si>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</si>
  <si>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</si>
  <si>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</si>
  <si>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</si>
  <si>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</si>
  <si>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</si>
  <si>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</si>
  <si>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</si>
  <si>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</si>
  <si>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</si>
  <si>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</si>
  <si>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</si>
  <si>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</si>
  <si>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</si>
  <si>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</si>
  <si>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</si>
  <si>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</si>
  <si>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</si>
  <si>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</si>
  <si>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</si>
  <si>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</si>
  <si>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</si>
  <si>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</si>
  <si>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</si>
  <si>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</si>
  <si>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</si>
  <si>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</si>
  <si>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</si>
  <si>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</si>
  <si>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</si>
  <si>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</si>
  <si>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</si>
  <si>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</si>
  <si>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</si>
  <si>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</si>
  <si>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</si>
  <si>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</si>
  <si>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</si>
  <si>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</si>
  <si>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</si>
  <si>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</si>
  <si>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</si>
  <si>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</si>
  <si>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</si>
  <si>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</si>
  <si>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</si>
  <si>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</si>
  <si>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</si>
  <si>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</si>
  <si>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</si>
  <si>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</si>
  <si>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</si>
  <si>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</si>
  <si>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</si>
  <si>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</si>
  <si>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</si>
  <si>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</si>
  <si>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</si>
  <si>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</si>
  <si>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</si>
  <si>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</si>
  <si>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</si>
  <si>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</si>
  <si>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</si>
  <si>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</si>
  <si>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</si>
  <si>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</si>
  <si>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</si>
  <si>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</si>
  <si>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</si>
  <si>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</si>
  <si>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</si>
  <si>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</si>
  <si>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</si>
  <si>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</si>
  <si>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</si>
  <si>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</si>
  <si>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</si>
  <si>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</si>
  <si>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</si>
  <si>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</si>
  <si>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</si>
  <si>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</si>
  <si>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</si>
  <si>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</si>
  <si>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</si>
  <si>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</si>
  <si>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</si>
  <si>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</si>
  <si>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</si>
  <si>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</si>
  <si>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</si>
  <si>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</si>
  <si>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</si>
  <si>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</si>
  <si>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</si>
  <si>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</si>
  <si>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</si>
  <si>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</si>
  <si>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</si>
  <si>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</si>
  <si>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</si>
  <si>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</si>
  <si>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</si>
  <si>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</si>
  <si>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</si>
  <si>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</si>
  <si>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</si>
  <si>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</si>
  <si>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</si>
  <si>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</si>
  <si>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</si>
  <si>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</si>
  <si>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</si>
  <si>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</si>
  <si>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</si>
  <si>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</si>
  <si>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</si>
  <si>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</si>
  <si>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</si>
  <si>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</si>
  <si>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</si>
  <si>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</si>
  <si>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</si>
  <si>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</si>
  <si>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</si>
  <si>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</si>
  <si>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</si>
  <si>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</si>
  <si>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</si>
  <si>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</si>
  <si>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</si>
  <si>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</si>
  <si>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</si>
  <si>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</si>
  <si>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</si>
  <si>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</si>
  <si>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</si>
  <si>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</si>
  <si>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</si>
  <si>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</si>
  <si>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</si>
  <si>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</si>
  <si>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</si>
  <si>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</si>
  <si>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</si>
  <si>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</si>
  <si>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</si>
  <si>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</si>
  <si>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</si>
  <si>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</si>
  <si>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</si>
  <si>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</si>
  <si>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</si>
  <si>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</si>
  <si>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</si>
  <si>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</si>
  <si>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</si>
  <si>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</si>
  <si>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</si>
  <si>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</si>
  <si>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</si>
  <si>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</si>
  <si>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</si>
  <si>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</si>
  <si>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</si>
  <si>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</si>
  <si>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</si>
  <si>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</si>
  <si>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</si>
  <si>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</si>
  <si>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</si>
  <si>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</si>
  <si>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</si>
  <si>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</si>
  <si>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</si>
  <si>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</si>
  <si>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</si>
  <si>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</si>
  <si>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</si>
  <si>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</si>
  <si>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</si>
  <si>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</si>
  <si>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</si>
  <si>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</si>
  <si>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</si>
  <si>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</si>
  <si>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</si>
  <si>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</si>
  <si>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</si>
  <si>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</si>
  <si>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</si>
  <si>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</si>
  <si>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</si>
  <si>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</si>
  <si>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</si>
  <si>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</si>
  <si>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</si>
  <si>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</si>
  <si>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</si>
  <si>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</si>
  <si>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</si>
  <si>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</si>
  <si>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</si>
  <si>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</si>
  <si>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</si>
  <si>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</si>
  <si>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</si>
  <si>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</si>
  <si>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</si>
  <si>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</si>
  <si>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</si>
  <si>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</si>
  <si>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</si>
  <si>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</si>
  <si>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</si>
  <si>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</si>
  <si>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</si>
  <si>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</si>
  <si>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</si>
  <si>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</si>
  <si>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</si>
  <si>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</si>
  <si>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</si>
  <si>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</si>
  <si>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</si>
  <si>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</si>
  <si>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</si>
  <si>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</si>
  <si>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</si>
  <si>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</si>
  <si>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</si>
  <si>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</si>
  <si>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</si>
  <si>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</si>
  <si>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</si>
  <si>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</si>
  <si>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</si>
  <si>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</si>
  <si>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</si>
  <si>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</si>
  <si>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</si>
  <si>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</si>
  <si>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</si>
  <si>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</si>
  <si>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</si>
  <si>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</si>
  <si>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</si>
  <si>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</si>
  <si>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</si>
  <si>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</si>
  <si>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</si>
  <si>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</si>
  <si>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</si>
  <si>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</si>
  <si>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</si>
  <si>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</si>
  <si>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</si>
  <si>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</si>
  <si>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</si>
  <si>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</si>
  <si>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</si>
  <si>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</si>
  <si>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</si>
  <si>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</si>
  <si>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</si>
  <si>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</si>
  <si>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</si>
  <si>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</si>
  <si>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</si>
  <si>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</si>
  <si>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</si>
  <si>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</si>
  <si>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</si>
  <si>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</si>
  <si>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</si>
  <si>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</si>
  <si>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</si>
  <si>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</si>
  <si>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</si>
  <si>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</si>
  <si>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</si>
  <si>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</si>
  <si>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</si>
  <si>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</si>
  <si>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</si>
  <si>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</si>
  <si>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</si>
  <si>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</si>
  <si>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</si>
  <si>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</si>
  <si>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</si>
  <si>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</si>
  <si>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</si>
  <si>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</si>
  <si>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</si>
  <si>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</si>
  <si>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</si>
  <si>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</si>
  <si>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</si>
  <si>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</si>
  <si>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</si>
  <si>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</si>
  <si>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</si>
  <si>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</si>
  <si>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</si>
  <si>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</si>
  <si>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</si>
  <si>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</si>
  <si>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</si>
  <si>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</si>
  <si>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</si>
  <si>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</si>
  <si>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</si>
  <si>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</si>
  <si>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</si>
  <si>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</si>
  <si>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</si>
  <si>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</si>
  <si>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</si>
  <si>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</si>
  <si>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</si>
  <si>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</si>
  <si>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</si>
  <si>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</si>
  <si>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</si>
  <si>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</si>
  <si>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</si>
  <si>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</si>
  <si>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</si>
  <si>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</si>
  <si>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</si>
  <si>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</si>
  <si>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</si>
  <si>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</si>
  <si>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</si>
  <si>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</si>
  <si>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</si>
  <si>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</si>
  <si>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</si>
  <si>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</si>
  <si>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</si>
  <si>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</si>
  <si>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</si>
  <si>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</si>
  <si>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</si>
  <si>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</si>
  <si>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</si>
  <si>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</si>
  <si>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</si>
  <si>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</si>
  <si>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</si>
  <si>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</si>
  <si>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</si>
  <si>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</si>
  <si>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</si>
  <si>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</si>
  <si>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</si>
  <si>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</si>
  <si>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</si>
  <si>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</si>
  <si>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</si>
  <si>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</si>
  <si>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</si>
  <si>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</si>
  <si>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</si>
  <si>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</si>
  <si>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</si>
  <si>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</si>
  <si>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</si>
  <si>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</si>
  <si>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</si>
  <si>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</si>
  <si>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</si>
  <si>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</si>
  <si>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</si>
  <si>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</si>
  <si>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</si>
  <si>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</si>
  <si>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</si>
  <si>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</si>
  <si>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</si>
  <si>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</si>
  <si>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</si>
  <si>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</si>
  <si>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</si>
  <si>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</si>
  <si>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</si>
  <si>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</si>
  <si>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</si>
  <si>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</si>
  <si>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</si>
  <si>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</si>
  <si>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</si>
  <si>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</si>
  <si>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</si>
  <si>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</si>
  <si>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</si>
  <si>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</si>
  <si>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</si>
  <si>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</si>
  <si>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</si>
  <si>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</si>
  <si>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</si>
  <si>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</si>
  <si>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</si>
  <si>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</si>
  <si>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</si>
  <si>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</si>
  <si>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</si>
  <si>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</si>
  <si>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</si>
  <si>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</si>
  <si>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</si>
  <si>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</si>
  <si>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</si>
  <si>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</si>
  <si>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</si>
  <si>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</si>
  <si>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</si>
  <si>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</si>
  <si>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</si>
  <si>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</si>
  <si>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</si>
  <si>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</si>
  <si>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</si>
  <si>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</si>
  <si>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</si>
  <si>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</si>
  <si>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</si>
  <si>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</si>
  <si>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</si>
  <si>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</si>
  <si>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</si>
  <si>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</si>
  <si>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</si>
  <si>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</si>
  <si>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</si>
  <si>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</si>
  <si>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</si>
  <si>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</si>
  <si>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</si>
  <si>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</si>
  <si>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</si>
  <si>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</si>
  <si>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</si>
  <si>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</si>
  <si>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</si>
  <si>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</si>
  <si>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</si>
  <si>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</si>
  <si>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</si>
  <si>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</si>
  <si>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</si>
  <si>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</si>
  <si>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</si>
  <si>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</si>
  <si>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</si>
  <si>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</si>
  <si>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</si>
  <si>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</si>
  <si>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</si>
  <si>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</si>
  <si>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</si>
  <si>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</si>
  <si>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</si>
  <si>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</si>
  <si>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</si>
  <si>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</si>
  <si>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</si>
  <si>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</si>
  <si>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</si>
  <si>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</si>
  <si>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</si>
  <si>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</si>
  <si>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</si>
  <si>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</si>
  <si>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</si>
  <si>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</si>
  <si>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</si>
  <si>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</si>
  <si>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</si>
  <si>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</si>
  <si>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</si>
  <si>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</si>
  <si>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</si>
  <si>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</si>
  <si>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</si>
  <si>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</si>
  <si>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</si>
  <si>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</si>
  <si>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</si>
  <si>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</si>
  <si>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</si>
  <si>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</si>
  <si>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</si>
  <si>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</si>
  <si>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</si>
  <si>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</si>
  <si>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</si>
  <si>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</si>
  <si>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</si>
  <si>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</si>
  <si>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</si>
  <si>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</si>
  <si>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</si>
  <si>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</si>
  <si>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</si>
  <si>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</si>
  <si>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</si>
  <si>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</si>
  <si>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</si>
  <si>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</si>
  <si>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</si>
  <si>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</si>
  <si>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</si>
  <si>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</si>
  <si>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</si>
  <si>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</si>
  <si>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</si>
  <si>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</si>
  <si>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</si>
  <si>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</si>
  <si>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</si>
  <si>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</si>
  <si>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</si>
  <si>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</si>
  <si>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</si>
  <si>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</si>
  <si>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</si>
  <si>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</si>
  <si>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</si>
  <si>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</si>
  <si>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</si>
  <si>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</si>
  <si>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</si>
  <si>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</si>
  <si>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</si>
  <si>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</si>
  <si>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</si>
  <si>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</si>
  <si>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</si>
  <si>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</si>
  <si>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</si>
  <si>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</si>
  <si>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</si>
  <si>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</si>
  <si>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</si>
  <si>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</si>
  <si>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</si>
  <si>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</si>
  <si>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</si>
  <si>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</si>
  <si>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</si>
  <si>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</si>
  <si>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</si>
  <si>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</si>
  <si>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</si>
  <si>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</si>
  <si>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</si>
  <si>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</si>
  <si>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</si>
  <si>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</si>
  <si>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</si>
  <si>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</si>
  <si>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</si>
  <si>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</si>
  <si>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</si>
  <si>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</si>
  <si>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</si>
  <si>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</si>
  <si>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</si>
  <si>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</si>
  <si>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</si>
  <si>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</si>
  <si>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</si>
  <si>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</si>
  <si>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</si>
  <si>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</si>
  <si>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</si>
  <si>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</si>
  <si>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</si>
  <si>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</si>
  <si>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</si>
  <si>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</si>
  <si>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</si>
  <si>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</si>
  <si>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</si>
  <si>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</si>
  <si>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</si>
  <si>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</si>
  <si>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</si>
  <si>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</si>
  <si>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</si>
  <si>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</si>
  <si>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</si>
  <si>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</si>
  <si>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</si>
  <si>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</si>
  <si>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</si>
  <si>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</si>
  <si>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</si>
  <si>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</si>
  <si>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</si>
  <si>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</si>
  <si>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</si>
  <si>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</si>
  <si>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</si>
  <si>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</si>
  <si>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</si>
  <si>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</si>
  <si>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</si>
  <si>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</si>
  <si>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</si>
  <si>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</si>
  <si>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</si>
  <si>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</si>
  <si>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</si>
  <si>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</si>
  <si>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</si>
  <si>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</si>
  <si>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</si>
  <si>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</si>
  <si>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</si>
  <si>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</si>
  <si>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</si>
  <si>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</si>
  <si>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</si>
  <si>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</si>
  <si>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</si>
  <si>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</si>
  <si>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</si>
  <si>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</si>
  <si>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</si>
  <si>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</si>
  <si>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</si>
  <si>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</si>
  <si>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</si>
  <si>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</si>
  <si>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</si>
  <si>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</si>
  <si>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</si>
  <si>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</si>
  <si>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</si>
  <si>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</si>
  <si>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</si>
  <si>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</si>
  <si>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</si>
  <si>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</si>
  <si>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</si>
  <si>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</si>
  <si>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</si>
  <si>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</si>
  <si>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</si>
  <si>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</si>
  <si>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</si>
  <si>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</si>
  <si>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</si>
  <si>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</si>
  <si>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</si>
  <si>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</si>
  <si>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</si>
  <si>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</si>
  <si>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</si>
  <si>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</si>
  <si>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</si>
  <si>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</si>
  <si>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</si>
  <si>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</si>
  <si>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</si>
  <si>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</si>
  <si>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</si>
  <si>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</si>
  <si>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</si>
  <si>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</si>
  <si>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</si>
  <si>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</si>
  <si>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</si>
  <si>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</si>
  <si>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</si>
  <si>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</si>
  <si>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</si>
  <si>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</si>
  <si>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</si>
  <si>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</si>
  <si>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</si>
  <si>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</si>
  <si>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</si>
  <si>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</si>
  <si>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</si>
  <si>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</si>
  <si>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</si>
  <si>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</si>
  <si>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</si>
  <si>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</si>
  <si>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</si>
  <si>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</si>
  <si>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</si>
  <si>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</si>
  <si>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</si>
  <si>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</si>
  <si>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</si>
  <si>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</si>
  <si>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</si>
  <si>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</si>
  <si>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</si>
  <si>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</si>
  <si>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</si>
  <si>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</si>
  <si>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</si>
  <si>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</si>
  <si>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</si>
  <si>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</si>
  <si>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</si>
  <si>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</si>
  <si>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</si>
  <si>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</si>
  <si>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</si>
  <si>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</si>
  <si>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</si>
  <si>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</si>
  <si>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</si>
  <si>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</si>
  <si>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</si>
  <si>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</si>
  <si>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</si>
  <si>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</si>
  <si>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</si>
  <si>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</si>
  <si>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</si>
  <si>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</si>
  <si>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</si>
  <si>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</si>
  <si>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</si>
  <si>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</si>
  <si>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</si>
  <si>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</si>
  <si>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</si>
  <si>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</si>
  <si>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</si>
  <si>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</si>
  <si>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</si>
  <si>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</si>
  <si>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</si>
  <si>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</si>
  <si>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</si>
  <si>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</si>
  <si>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</si>
  <si>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</si>
  <si>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</si>
  <si>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</si>
  <si>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</si>
  <si>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</si>
  <si>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</si>
  <si>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</si>
  <si>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</si>
  <si>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</si>
  <si>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</si>
  <si>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</si>
  <si>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</si>
  <si>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</si>
  <si>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</si>
  <si>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</si>
  <si>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</si>
  <si>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</si>
  <si>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</si>
  <si>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</si>
  <si>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</si>
  <si>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</si>
  <si>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</si>
  <si>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</si>
  <si>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</si>
  <si>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</si>
  <si>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</si>
  <si>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</si>
  <si>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</si>
  <si>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</si>
  <si>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</si>
  <si>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</si>
  <si>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</si>
  <si>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</si>
  <si>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</si>
  <si>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</si>
  <si>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</si>
  <si>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</si>
  <si>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</si>
  <si>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</si>
  <si>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</si>
  <si>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</si>
  <si>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</si>
  <si>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</si>
  <si>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</si>
  <si>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</si>
  <si>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</si>
  <si>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</si>
  <si>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</si>
  <si>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</si>
  <si>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</si>
  <si>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</si>
  <si>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</si>
  <si>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</si>
  <si>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</si>
  <si>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</si>
  <si>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</si>
  <si>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</si>
  <si>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</si>
  <si>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</si>
  <si>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</si>
  <si>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</si>
  <si>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</si>
  <si>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</si>
  <si>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</si>
  <si>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</si>
  <si>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</si>
  <si>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</si>
  <si>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</si>
  <si>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</si>
  <si>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</si>
  <si>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</si>
  <si>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</si>
  <si>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</si>
  <si>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</si>
  <si>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</si>
  <si>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</si>
  <si>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</si>
  <si>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</si>
  <si>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</si>
  <si>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</si>
  <si>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</si>
  <si>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</si>
  <si>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</si>
  <si>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</si>
  <si>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</si>
  <si>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</si>
  <si>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</si>
  <si>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</si>
  <si>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</si>
  <si>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</si>
  <si>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</si>
  <si>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</si>
  <si>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</si>
  <si>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</si>
  <si>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</si>
  <si>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</si>
  <si>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</si>
  <si>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</si>
  <si>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</si>
  <si>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</si>
  <si>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</si>
  <si>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</si>
  <si>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</si>
  <si>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</si>
  <si>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</si>
  <si>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</si>
  <si>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</si>
  <si>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</si>
  <si>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</si>
  <si>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</si>
  <si>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</si>
  <si>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</si>
  <si>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</si>
  <si>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</si>
  <si>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</si>
  <si>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</si>
  <si>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</si>
  <si>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</si>
  <si>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</si>
  <si>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</si>
  <si>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</si>
  <si>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</si>
  <si>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</si>
  <si>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</si>
  <si>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</si>
  <si>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</si>
  <si>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</si>
  <si>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</si>
  <si>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</si>
  <si>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</si>
  <si>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</si>
  <si>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</si>
  <si>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</si>
  <si>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</si>
  <si>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</si>
  <si>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</si>
  <si>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</si>
  <si>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</si>
  <si>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</si>
  <si>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</si>
  <si>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</si>
  <si>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</si>
  <si>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</si>
  <si>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</si>
  <si>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</si>
  <si>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</si>
  <si>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</si>
  <si>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</si>
  <si>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</si>
  <si>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</si>
  <si>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</si>
  <si>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</si>
  <si>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</si>
  <si>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</si>
  <si>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</si>
  <si>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</si>
  <si>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</si>
  <si>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</si>
  <si>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</si>
  <si>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</si>
  <si>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</si>
  <si>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</si>
  <si>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</si>
  <si>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</si>
  <si>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</si>
  <si>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</si>
  <si>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</si>
  <si>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</si>
  <si>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</si>
  <si>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</si>
  <si>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</si>
  <si>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</si>
  <si>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</si>
  <si>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</si>
  <si>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</si>
  <si>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</si>
  <si>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</si>
  <si>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</si>
  <si>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</si>
  <si>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</si>
  <si>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</si>
  <si>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</si>
  <si>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</si>
  <si>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</si>
  <si>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</si>
  <si>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</si>
  <si>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</si>
  <si>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</si>
  <si>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</si>
  <si>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</si>
  <si>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</si>
  <si>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</si>
  <si>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</si>
  <si>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</si>
  <si>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</si>
  <si>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</si>
  <si>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</si>
  <si>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</si>
  <si>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</si>
  <si>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</si>
  <si>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</si>
  <si>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</si>
  <si>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</si>
  <si>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</si>
  <si>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</si>
  <si>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</si>
  <si>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</si>
  <si>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</si>
  <si>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</si>
  <si>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</si>
  <si>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</si>
  <si>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</si>
  <si>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</si>
  <si>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</si>
  <si>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</si>
  <si>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</si>
  <si>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</si>
  <si>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</si>
  <si>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</si>
  <si>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</si>
  <si>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</si>
  <si>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</si>
  <si>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</si>
  <si>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</si>
  <si>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</si>
  <si>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</si>
  <si>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</si>
  <si>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</si>
  <si>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</si>
  <si>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</si>
  <si>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</si>
  <si>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</si>
  <si>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</si>
  <si>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</si>
  <si>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</si>
  <si>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</si>
  <si>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</si>
  <si>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</si>
  <si>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</si>
  <si>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</si>
  <si>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</si>
  <si>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</si>
  <si>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</si>
  <si>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</si>
  <si>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</si>
  <si>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</si>
  <si>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</si>
  <si>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</si>
  <si>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</si>
  <si>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</si>
  <si>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</si>
  <si>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</si>
  <si>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</si>
  <si>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</si>
  <si>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</si>
  <si>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</si>
  <si>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</si>
  <si>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</si>
  <si>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</si>
  <si>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</si>
  <si>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</si>
  <si>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</si>
  <si>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</si>
  <si>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</si>
  <si>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</si>
  <si>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</si>
  <si>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</si>
  <si>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</si>
  <si>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</si>
  <si>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</si>
  <si>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</si>
  <si>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</si>
  <si>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</si>
  <si>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</si>
  <si>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</si>
  <si>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</si>
  <si>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</si>
  <si>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</si>
  <si>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</si>
  <si>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</si>
  <si>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</si>
  <si>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</si>
  <si>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</si>
  <si>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</si>
  <si>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</si>
  <si>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</si>
  <si>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</si>
  <si>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</si>
  <si>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</si>
  <si>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</si>
  <si>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</si>
  <si>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</si>
  <si>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</si>
  <si>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</si>
  <si>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</si>
  <si>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</si>
  <si>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</si>
  <si>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</si>
  <si>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</si>
  <si>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</si>
  <si>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</si>
  <si>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</si>
  <si>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</si>
  <si>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</si>
  <si>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</si>
  <si>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</si>
  <si>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</si>
  <si>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</si>
  <si>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</si>
  <si>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</si>
  <si>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</si>
  <si>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</si>
  <si>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</si>
  <si>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</si>
  <si>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</si>
  <si>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</si>
  <si>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</si>
  <si>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</si>
  <si>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</si>
  <si>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</si>
  <si>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</si>
  <si>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</si>
  <si>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</si>
  <si>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</si>
  <si>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</si>
  <si>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</si>
  <si>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</si>
  <si>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</si>
  <si>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</si>
  <si>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</si>
  <si>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</si>
  <si>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</si>
  <si>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</si>
  <si>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</si>
  <si>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</si>
  <si>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</si>
  <si>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</si>
  <si>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</si>
  <si>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</si>
  <si>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</si>
  <si>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</si>
  <si>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</si>
  <si>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</si>
  <si>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</si>
  <si>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</si>
  <si>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</si>
  <si>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</si>
  <si>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</si>
  <si>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</si>
  <si>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</si>
  <si>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</si>
  <si>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</si>
  <si>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</si>
  <si>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</si>
  <si>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</si>
  <si>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</si>
  <si>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</si>
  <si>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</si>
  <si>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</si>
  <si>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</si>
  <si>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</si>
  <si>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</si>
  <si>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</si>
  <si>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</si>
  <si>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</si>
  <si>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</si>
  <si>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</si>
  <si>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</si>
  <si>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</si>
  <si>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</si>
  <si>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</si>
  <si>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</si>
  <si>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</si>
  <si>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</si>
  <si>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</si>
  <si>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</si>
  <si>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</si>
  <si>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</si>
  <si>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</si>
  <si>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</si>
  <si>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</si>
  <si>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</si>
  <si>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</si>
  <si>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</si>
  <si>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</si>
  <si>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</si>
  <si>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</si>
  <si>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</si>
  <si>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</si>
  <si>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</si>
  <si>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</si>
  <si>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</si>
  <si>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</si>
  <si>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</si>
  <si>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</si>
  <si>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</si>
  <si>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</si>
  <si>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</si>
  <si>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</si>
  <si>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</si>
  <si>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</si>
  <si>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</si>
  <si>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</si>
  <si>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</si>
  <si>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</si>
  <si>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</si>
  <si>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</si>
  <si>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</si>
  <si>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</si>
  <si>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</si>
  <si>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</si>
  <si>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</si>
  <si>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</si>
  <si>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</si>
  <si>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</si>
  <si>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</si>
  <si>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</si>
  <si>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</si>
  <si>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</si>
  <si>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</si>
  <si>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</si>
  <si>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</si>
  <si>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</si>
  <si>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</si>
  <si>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</si>
  <si>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</si>
  <si>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</si>
  <si>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</si>
  <si>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</si>
  <si>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</si>
  <si>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</si>
  <si>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</si>
  <si>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</si>
  <si>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</si>
  <si>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</si>
  <si>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</si>
  <si>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</si>
  <si>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</si>
  <si>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</si>
  <si>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</si>
  <si>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</si>
  <si>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</si>
  <si>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</si>
  <si>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</si>
  <si>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</si>
  <si>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</si>
  <si>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</si>
  <si>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</si>
  <si>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</si>
  <si>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</si>
  <si>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</si>
  <si>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</si>
  <si>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</si>
  <si>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</si>
  <si>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</si>
  <si>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</si>
  <si>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</si>
  <si>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</si>
  <si>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</si>
  <si>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</si>
  <si>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</si>
  <si>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</si>
  <si>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</si>
  <si>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</si>
  <si>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</si>
  <si>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</si>
  <si>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</si>
  <si>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</si>
  <si>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</si>
  <si>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</si>
  <si>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</si>
  <si>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</si>
  <si>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</si>
  <si>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</si>
  <si>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</si>
  <si>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</si>
  <si>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</si>
  <si>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</si>
  <si>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</si>
  <si>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</si>
  <si>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</si>
  <si>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</si>
  <si>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</si>
  <si>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</si>
  <si>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</si>
  <si>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</si>
  <si>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</si>
  <si>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</si>
  <si>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</si>
  <si>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</si>
  <si>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</si>
  <si>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</si>
  <si>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</si>
  <si>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</si>
  <si>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</si>
  <si>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</si>
  <si>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</si>
  <si>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</si>
  <si>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</si>
  <si>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</si>
  <si>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</si>
  <si>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</si>
  <si>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</si>
  <si>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</si>
  <si>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</si>
  <si>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</si>
  <si>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</si>
  <si>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</si>
  <si>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</si>
  <si>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</si>
  <si>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</si>
  <si>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</si>
  <si>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</si>
  <si>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</si>
  <si>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</si>
  <si>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</si>
  <si>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</si>
  <si>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</si>
  <si>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</si>
  <si>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</si>
  <si>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</si>
  <si>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</si>
  <si>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</si>
  <si>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</si>
  <si>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</si>
  <si>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</si>
  <si>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</si>
  <si>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</si>
  <si>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</si>
  <si>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</si>
  <si>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</si>
  <si>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</si>
  <si>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</si>
  <si>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</si>
  <si>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</si>
  <si>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</si>
  <si>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</si>
  <si>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</si>
  <si>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</si>
  <si>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</si>
  <si>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</si>
  <si>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</si>
  <si>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</si>
  <si>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</si>
  <si>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</si>
  <si>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</si>
  <si>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</si>
  <si>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</si>
  <si>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</si>
  <si>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</si>
  <si>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</si>
  <si>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</si>
  <si>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</si>
  <si>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</si>
  <si>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</si>
  <si>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</si>
  <si>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</si>
  <si>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</si>
  <si>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</si>
  <si>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</si>
  <si>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</si>
  <si>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</si>
  <si>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</si>
  <si>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</si>
  <si>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</si>
  <si>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</si>
  <si>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</si>
  <si>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</si>
  <si>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</si>
  <si>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</si>
  <si>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</si>
  <si>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</si>
  <si>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</si>
  <si>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</si>
  <si>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</si>
  <si>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</si>
  <si>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</si>
  <si>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</si>
  <si>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</si>
  <si>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</si>
  <si>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</si>
  <si>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</si>
  <si>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</si>
  <si>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</si>
  <si>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</si>
  <si>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</si>
  <si>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</si>
  <si>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</si>
  <si>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</si>
  <si>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</si>
  <si>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</si>
  <si>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</si>
  <si>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</si>
  <si>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</si>
  <si>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</si>
  <si>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</si>
  <si>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</si>
  <si>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</si>
  <si>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</si>
  <si>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</si>
  <si>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</si>
  <si>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</si>
  <si>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</si>
  <si>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</si>
  <si>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</si>
  <si>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</si>
  <si>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</si>
  <si>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</si>
  <si>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</si>
  <si>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</si>
  <si>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</si>
  <si>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</si>
  <si>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</si>
  <si>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</si>
  <si>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</si>
  <si>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</si>
  <si>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</si>
  <si>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</si>
  <si>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</si>
  <si>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</si>
  <si>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</si>
  <si>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</si>
  <si>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</si>
  <si>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</si>
  <si>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</si>
  <si>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</si>
  <si>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</si>
  <si>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</si>
  <si>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</si>
  <si>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</si>
  <si>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</si>
  <si>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</si>
  <si>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</si>
  <si>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</si>
  <si>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</si>
  <si>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</si>
  <si>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</si>
  <si>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</si>
  <si>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</si>
  <si>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</si>
  <si>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</si>
  <si>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</si>
  <si>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</si>
  <si>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</si>
  <si>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</si>
  <si>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</si>
  <si>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</si>
  <si>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</si>
  <si>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</si>
  <si>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</si>
  <si>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</si>
  <si>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</si>
  <si>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</si>
  <si>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</si>
  <si>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</si>
  <si>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</si>
  <si>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</si>
  <si>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</si>
  <si>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</si>
  <si>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</si>
  <si>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</si>
  <si>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</si>
  <si>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</si>
  <si>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</si>
  <si>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</si>
  <si>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</si>
  <si>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</si>
  <si>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</si>
  <si>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</si>
  <si>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</si>
  <si>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</si>
  <si>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</si>
  <si>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</si>
  <si>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</si>
  <si>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</si>
  <si>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</si>
  <si>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</si>
  <si>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</si>
  <si>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</si>
  <si>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</si>
  <si>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</si>
  <si>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</si>
  <si>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</si>
  <si>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</si>
  <si>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</si>
  <si>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</si>
  <si>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</si>
  <si>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</si>
  <si>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</si>
  <si>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</si>
  <si>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</si>
  <si>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</si>
  <si>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</si>
  <si>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</si>
  <si>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</si>
  <si>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</si>
  <si>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</si>
  <si>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</si>
  <si>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</si>
  <si>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</si>
  <si>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</si>
  <si>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</si>
  <si>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</si>
  <si>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</si>
  <si>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</si>
  <si>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</si>
  <si>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</si>
  <si>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</si>
  <si>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</si>
  <si>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</si>
  <si>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</si>
  <si>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</si>
  <si>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</si>
  <si>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</si>
  <si>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</si>
  <si>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</si>
  <si>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</si>
  <si>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</si>
  <si>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</si>
  <si>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</si>
  <si>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</si>
  <si>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</si>
  <si>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</si>
  <si>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</si>
  <si>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</si>
  <si>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</si>
  <si>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</si>
  <si>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</si>
  <si>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</si>
  <si>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</si>
  <si>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</si>
  <si>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</si>
  <si>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</si>
  <si>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</si>
  <si>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</si>
  <si>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</si>
  <si>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</si>
  <si>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</si>
  <si>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</si>
  <si>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</si>
  <si>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</si>
  <si>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</si>
  <si>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</si>
  <si>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</si>
  <si>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</si>
  <si>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</si>
  <si>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</si>
  <si>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</si>
  <si>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</si>
  <si>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</si>
  <si>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</si>
  <si>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</si>
  <si>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</si>
  <si>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</si>
  <si>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</si>
  <si>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</si>
  <si>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</si>
  <si>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</si>
  <si>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</si>
  <si>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</si>
  <si>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</si>
  <si>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</si>
  <si>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</si>
  <si>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</si>
  <si>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</si>
  <si>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</si>
  <si>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</si>
  <si>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</si>
  <si>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</si>
  <si>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</si>
  <si>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</si>
  <si>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</si>
  <si>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</si>
  <si>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</si>
  <si>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</si>
  <si>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</si>
  <si>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</si>
  <si>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</si>
  <si>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</si>
  <si>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</si>
  <si>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</si>
  <si>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</si>
  <si>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</si>
  <si>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</si>
  <si>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</si>
  <si>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</si>
  <si>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</si>
  <si>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</si>
  <si>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</si>
  <si>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</si>
  <si>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</si>
  <si>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</si>
  <si>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</si>
  <si>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</si>
  <si>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</si>
  <si>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</si>
  <si>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</si>
  <si>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</si>
  <si>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</si>
  <si>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</si>
  <si>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</si>
  <si>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</si>
  <si>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</si>
  <si>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</si>
  <si>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</si>
  <si>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</si>
  <si>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</si>
  <si>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</si>
  <si>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</si>
  <si>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</si>
  <si>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</si>
  <si>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</si>
  <si>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</si>
  <si>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</si>
  <si>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</si>
  <si>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</si>
  <si>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</si>
  <si>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</si>
  <si>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</si>
  <si>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</si>
  <si>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</si>
  <si>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</si>
  <si>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</si>
  <si>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</si>
  <si>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</si>
  <si>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</si>
  <si>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</si>
  <si>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</si>
  <si>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</si>
  <si>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</si>
  <si>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</si>
  <si>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</si>
  <si>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</si>
  <si>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</si>
  <si>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</si>
  <si>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</si>
  <si>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</si>
  <si>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</si>
  <si>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</si>
  <si>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</si>
  <si>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</si>
  <si>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</si>
  <si>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</si>
  <si>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</si>
  <si>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</si>
  <si>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</si>
  <si>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</si>
  <si>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</si>
  <si>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</si>
  <si>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</si>
  <si>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</si>
  <si>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</si>
  <si>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</si>
  <si>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</si>
  <si>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</si>
  <si>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</si>
  <si>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</si>
  <si>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</si>
  <si>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</si>
  <si>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</si>
  <si>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</si>
  <si>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</si>
  <si>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</si>
  <si>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</si>
  <si>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</si>
  <si>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</si>
  <si>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</si>
  <si>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</si>
  <si>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</si>
  <si>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</si>
  <si>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</si>
  <si>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</si>
  <si>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</si>
  <si>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</si>
  <si>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</si>
  <si>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</si>
  <si>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</si>
  <si>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</si>
  <si>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</si>
  <si>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</si>
  <si>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</si>
  <si>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</si>
  <si>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</si>
  <si>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</si>
  <si>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</si>
  <si>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</si>
  <si>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</si>
  <si>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</si>
  <si>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</si>
  <si>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</si>
  <si>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</si>
  <si>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</si>
  <si>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</si>
  <si>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</si>
  <si>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</si>
  <si>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</si>
  <si>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</si>
  <si>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</si>
  <si>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</si>
  <si>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</si>
  <si>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</si>
  <si>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</si>
  <si>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</si>
  <si>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</si>
  <si>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</si>
  <si>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</si>
  <si>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</si>
  <si>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</si>
  <si>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</si>
  <si>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</si>
  <si>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</si>
  <si>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</si>
  <si>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</si>
  <si>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</si>
  <si>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</si>
  <si>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</si>
  <si>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</si>
  <si>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</si>
  <si>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</si>
  <si>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</si>
  <si>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</si>
  <si>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</si>
  <si>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</si>
  <si>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</si>
  <si>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</si>
  <si>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</si>
  <si>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</si>
  <si>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</si>
  <si>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</si>
  <si>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</si>
  <si>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</si>
  <si>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</si>
  <si>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</si>
  <si>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</si>
  <si>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</si>
  <si>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</si>
  <si>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</si>
  <si>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</si>
  <si>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</si>
  <si>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</si>
  <si>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</si>
  <si>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</si>
  <si>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</si>
  <si>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</si>
  <si>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</si>
  <si>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</si>
  <si>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</si>
  <si>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</si>
  <si>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</si>
  <si>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</si>
  <si>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</si>
  <si>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</si>
  <si>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</si>
  <si>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</si>
  <si>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</si>
  <si>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</si>
  <si>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</si>
  <si>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</si>
  <si>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</si>
  <si>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</si>
  <si>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</si>
  <si>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</si>
  <si>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</si>
  <si>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</si>
  <si>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</si>
  <si>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</si>
  <si>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</si>
  <si>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</si>
  <si>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</si>
  <si>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</si>
  <si>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</si>
  <si>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</si>
  <si>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</si>
  <si>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</si>
  <si>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</si>
  <si>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</si>
  <si>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</si>
  <si>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</si>
  <si>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</si>
  <si>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</si>
  <si>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</si>
  <si>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</si>
  <si>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</si>
  <si>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</si>
  <si>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</si>
  <si>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</si>
  <si>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</si>
  <si>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</si>
  <si>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</si>
  <si>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</si>
  <si>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</si>
  <si>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</si>
  <si>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</si>
  <si>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</si>
  <si>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</si>
  <si>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</si>
  <si>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</si>
  <si>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</si>
  <si>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</si>
  <si>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</si>
  <si>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</si>
  <si>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</si>
  <si>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</si>
  <si>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</si>
  <si>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</si>
  <si>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</si>
  <si>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</si>
  <si>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</si>
  <si>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</si>
  <si>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</si>
  <si>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</si>
  <si>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</si>
  <si>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</si>
  <si>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</si>
  <si>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</si>
  <si>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</si>
  <si>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</si>
  <si>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</si>
  <si>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</si>
  <si>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</si>
  <si>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</si>
  <si>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</si>
  <si>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</si>
  <si>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</si>
  <si>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</si>
  <si>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</si>
  <si>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</si>
  <si>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</si>
  <si>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</si>
  <si>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</si>
  <si>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</si>
  <si>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</si>
  <si>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</si>
  <si>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</si>
  <si>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</si>
  <si>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</si>
  <si>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</si>
  <si>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</si>
  <si>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</si>
  <si>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</si>
  <si>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</si>
  <si>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</si>
  <si>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</si>
  <si>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</si>
  <si>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</si>
  <si>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</si>
  <si>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</si>
  <si>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</si>
  <si>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</si>
  <si>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</si>
  <si>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</si>
  <si>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</si>
  <si>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</si>
  <si>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</si>
  <si>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</si>
  <si>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</si>
  <si>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</si>
  <si>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</si>
  <si>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</si>
  <si>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</si>
  <si>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</si>
  <si>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</si>
  <si>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</si>
  <si>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</si>
  <si>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</si>
  <si>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</si>
  <si>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</si>
  <si>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</si>
  <si>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</si>
  <si>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</si>
  <si>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</si>
  <si>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</si>
  <si>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</si>
  <si>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</si>
  <si>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</si>
  <si>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</si>
  <si>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</si>
  <si>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</si>
  <si>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</si>
  <si>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</si>
  <si>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</si>
  <si>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</si>
  <si>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</si>
  <si>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</si>
  <si>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</si>
  <si>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</si>
  <si>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</si>
  <si>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</si>
  <si>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</si>
  <si>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</si>
  <si>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</si>
  <si>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</si>
  <si>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</si>
  <si>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</si>
  <si>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</si>
  <si>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</si>
  <si>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</si>
  <si>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</si>
  <si>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</si>
  <si>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</si>
  <si>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</si>
  <si>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</si>
  <si>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</si>
  <si>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</si>
  <si>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</si>
  <si>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</si>
  <si>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</si>
  <si>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</si>
  <si>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</si>
  <si>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</si>
  <si>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</si>
  <si>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</si>
  <si>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</si>
  <si>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</si>
  <si>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</si>
  <si>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</si>
  <si>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</si>
  <si>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</si>
  <si>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</si>
  <si>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</si>
  <si>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</si>
  <si>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</si>
  <si>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</si>
  <si>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</si>
  <si>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</si>
  <si>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</si>
  <si>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</si>
  <si>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</si>
  <si>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</si>
  <si>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</si>
  <si>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</si>
  <si>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</si>
  <si>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</si>
  <si>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</si>
  <si>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</si>
  <si>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</si>
  <si>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</si>
  <si>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</si>
  <si>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</si>
  <si>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</si>
  <si>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</si>
  <si>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</si>
  <si>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</si>
  <si>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</si>
  <si>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</si>
  <si>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</si>
  <si>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</si>
  <si>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</si>
  <si>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</si>
  <si>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</si>
  <si>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</si>
  <si>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</si>
  <si>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</si>
  <si>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</si>
  <si>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</si>
  <si>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</si>
  <si>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</si>
  <si>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</si>
  <si>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</si>
  <si>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</si>
  <si>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</si>
  <si>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</si>
  <si>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</si>
  <si>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</si>
  <si>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</si>
  <si>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</si>
  <si>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</si>
  <si>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</si>
  <si>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</si>
  <si>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</si>
  <si>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</si>
  <si>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</si>
  <si>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</si>
  <si>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</si>
  <si>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</si>
  <si>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</si>
  <si>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</si>
  <si>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</si>
  <si>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</si>
  <si>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</si>
  <si>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</si>
  <si>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</si>
  <si>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</si>
  <si>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</si>
  <si>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</si>
  <si>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</si>
  <si>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</si>
  <si>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</si>
  <si>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</si>
  <si>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</si>
  <si>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</si>
  <si>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</si>
  <si>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</si>
  <si>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</si>
  <si>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</si>
  <si>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</si>
  <si>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</si>
  <si>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</si>
  <si>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</si>
  <si>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</si>
  <si>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</si>
  <si>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</si>
  <si>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</si>
  <si>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</si>
  <si>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</si>
  <si>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</si>
  <si>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</si>
  <si>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</si>
  <si>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</si>
  <si>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</si>
  <si>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</si>
  <si>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</si>
  <si>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</si>
  <si>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</si>
  <si>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</si>
  <si>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</si>
  <si>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</si>
  <si>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</si>
  <si>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</si>
  <si>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</si>
  <si>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</si>
  <si>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</si>
  <si>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</si>
  <si>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</si>
  <si>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</si>
  <si>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</si>
  <si>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</si>
  <si>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</si>
  <si>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</si>
  <si>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</si>
  <si>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</si>
  <si>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</si>
  <si>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</si>
  <si>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</si>
  <si>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</si>
  <si>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</si>
  <si>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</si>
  <si>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</si>
  <si>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</si>
  <si>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</si>
  <si>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</si>
  <si>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</si>
  <si>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</si>
  <si>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</si>
  <si>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</si>
  <si>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</si>
  <si>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</si>
  <si>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</si>
  <si>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</si>
  <si>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</si>
  <si>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</si>
  <si>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</si>
  <si>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</si>
  <si>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</si>
  <si>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</si>
  <si>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</si>
  <si>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</si>
  <si>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</si>
  <si>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</si>
  <si>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</si>
  <si>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</si>
  <si>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</si>
  <si>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</si>
  <si>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</si>
  <si>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</si>
  <si>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</si>
  <si>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</si>
  <si>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</si>
  <si>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</si>
  <si>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</si>
  <si>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</si>
  <si>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</si>
  <si>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</si>
  <si>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</si>
  <si>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</si>
  <si>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</si>
  <si>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</si>
  <si>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</si>
  <si>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</si>
  <si>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</si>
  <si>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</si>
  <si>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</si>
  <si>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</si>
  <si>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</si>
  <si>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</si>
  <si>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</si>
  <si>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</si>
  <si>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</si>
  <si>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</si>
  <si>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</si>
  <si>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</si>
  <si>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</si>
  <si>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</si>
  <si>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</si>
  <si>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</si>
  <si>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</si>
  <si>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</si>
  <si>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</si>
  <si>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</si>
  <si>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</si>
  <si>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</si>
  <si>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</si>
  <si>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</si>
  <si>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</si>
  <si>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</si>
  <si>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</si>
  <si>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</si>
  <si>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</si>
  <si>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</si>
  <si>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</si>
  <si>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</si>
  <si>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</si>
  <si>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</si>
  <si>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</si>
  <si>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</si>
  <si>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</si>
  <si>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</si>
  <si>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</si>
  <si>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</si>
  <si>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</si>
  <si>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</si>
  <si>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</si>
  <si>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</si>
  <si>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</si>
  <si>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</si>
  <si>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</si>
  <si>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</si>
  <si>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</si>
  <si>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</si>
  <si>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</si>
  <si>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</si>
  <si>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</si>
  <si>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</si>
  <si>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</si>
  <si>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</si>
  <si>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</si>
  <si>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</si>
  <si>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</si>
  <si>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</si>
  <si>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</si>
  <si>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</si>
  <si>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</si>
  <si>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</si>
  <si>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</si>
  <si>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</si>
  <si>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</si>
  <si>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</si>
  <si>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</si>
  <si>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</si>
  <si>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</si>
  <si>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</si>
  <si>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</si>
  <si>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</si>
  <si>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</si>
  <si>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</si>
  <si>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</si>
  <si>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</si>
  <si>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</si>
  <si>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</si>
  <si>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</si>
  <si>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</si>
  <si>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</si>
  <si>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</si>
  <si>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</si>
  <si>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</si>
  <si>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</si>
  <si>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</si>
  <si>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</si>
  <si>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</si>
  <si>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</si>
  <si>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</si>
  <si>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</si>
  <si>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</si>
  <si>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</si>
  <si>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</si>
  <si>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</si>
  <si>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</si>
  <si>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</si>
  <si>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</si>
  <si>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</si>
  <si>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</si>
  <si>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</si>
  <si>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</si>
  <si>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</si>
  <si>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</si>
  <si>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</si>
  <si>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</si>
  <si>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</si>
  <si>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</si>
  <si>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</si>
  <si>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</si>
  <si>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</si>
  <si>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</si>
  <si>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</si>
  <si>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</si>
  <si>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</si>
  <si>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</si>
  <si>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</si>
  <si>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</si>
  <si>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</si>
  <si>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</si>
  <si>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</si>
  <si>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</si>
  <si>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</si>
  <si>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</si>
  <si>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</si>
  <si>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</si>
  <si>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</si>
  <si>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</si>
  <si>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</si>
  <si>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</si>
  <si>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</si>
  <si>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</si>
  <si>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</si>
  <si>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</si>
  <si>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</si>
  <si>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</si>
  <si>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</si>
  <si>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</si>
  <si>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</si>
  <si>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</si>
  <si>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</si>
  <si>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</si>
  <si>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</si>
  <si>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</si>
  <si>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</si>
  <si>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</si>
  <si>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</si>
  <si>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</si>
  <si>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</si>
  <si>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</si>
  <si>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</si>
  <si>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</si>
  <si>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</si>
  <si>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</si>
  <si>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</si>
  <si>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</si>
  <si>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</si>
  <si>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</si>
  <si>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</si>
  <si>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</si>
  <si>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</si>
  <si>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</si>
  <si>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</si>
  <si>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</si>
  <si>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</si>
  <si>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</si>
  <si>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</si>
  <si>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</si>
  <si>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</si>
  <si>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</si>
  <si>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</si>
  <si>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</si>
  <si>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</si>
  <si>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</si>
  <si>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</si>
  <si>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</si>
  <si>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</si>
  <si>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</si>
  <si>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</si>
  <si>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</si>
  <si>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</si>
  <si>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</si>
  <si>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</si>
  <si>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</si>
  <si>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</si>
  <si>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</si>
  <si>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</si>
  <si>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</si>
  <si>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</si>
  <si>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</si>
  <si>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</si>
  <si>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</si>
  <si>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</si>
  <si>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</si>
  <si>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</si>
  <si>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</si>
  <si>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</si>
  <si>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</si>
  <si>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</si>
  <si>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</si>
  <si>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</si>
  <si>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</si>
  <si>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</si>
  <si>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</si>
  <si>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</si>
  <si>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</si>
  <si>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</si>
  <si>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</si>
  <si>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</si>
  <si>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</si>
  <si>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</si>
  <si>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</si>
  <si>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</si>
  <si>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</si>
  <si>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</si>
  <si>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</si>
  <si>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</si>
  <si>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</si>
  <si>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</si>
  <si>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</si>
  <si>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</si>
  <si>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</si>
  <si>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</si>
  <si>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</si>
  <si>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</si>
  <si>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</si>
  <si>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</si>
  <si>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</si>
  <si>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</si>
  <si>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</si>
  <si>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</si>
  <si>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</si>
  <si>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</si>
  <si>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</si>
  <si>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</si>
  <si>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</si>
  <si>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</si>
  <si>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</si>
  <si>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</si>
  <si>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</si>
  <si>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</si>
  <si>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</si>
  <si>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</si>
  <si>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</si>
  <si>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</si>
  <si>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</si>
  <si>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</si>
  <si>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</si>
  <si>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</si>
  <si>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</si>
  <si>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</si>
  <si>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</si>
  <si>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</si>
  <si>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</si>
  <si>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</si>
  <si>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</si>
  <si>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</si>
  <si>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</si>
  <si>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</si>
  <si>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</si>
  <si>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</si>
  <si>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</si>
  <si>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</si>
  <si>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</si>
  <si>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</si>
  <si>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</si>
  <si>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</si>
  <si>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</si>
  <si>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</si>
  <si>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</si>
  <si>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</si>
  <si>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</si>
  <si>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</si>
  <si>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</si>
  <si>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</si>
  <si>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</si>
  <si>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</si>
  <si>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</si>
  <si>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</si>
  <si>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</si>
  <si>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</si>
  <si>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</si>
  <si>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</si>
  <si>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</si>
  <si>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</si>
  <si>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</si>
  <si>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</si>
  <si>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</si>
  <si>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</si>
  <si>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</si>
  <si>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</si>
  <si>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</si>
  <si>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</si>
  <si>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</si>
  <si>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</si>
  <si>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</si>
  <si>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</si>
  <si>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</si>
  <si>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</si>
  <si>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</si>
  <si>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</si>
  <si>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</si>
  <si>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</si>
  <si>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</si>
  <si>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</si>
  <si>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</si>
  <si>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</si>
  <si>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</si>
  <si>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</si>
  <si>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</si>
  <si>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</si>
  <si>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</si>
  <si>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</si>
  <si>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</si>
  <si>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</si>
  <si>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</si>
  <si>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</si>
  <si>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</si>
  <si>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</si>
  <si>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</si>
  <si>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</si>
  <si>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</si>
  <si>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</si>
  <si>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</si>
  <si>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</si>
  <si>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</si>
  <si>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</si>
  <si>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</si>
  <si>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</si>
  <si>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</si>
  <si>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</si>
  <si>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</si>
  <si>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</si>
  <si>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</si>
  <si>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</si>
  <si>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</si>
  <si>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</si>
  <si>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</si>
  <si>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</si>
  <si>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</si>
  <si>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</si>
  <si>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</si>
  <si>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</si>
  <si>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</si>
  <si>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</si>
  <si>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</si>
  <si>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</si>
  <si>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</si>
  <si>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</si>
  <si>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</si>
  <si>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</si>
  <si>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</si>
  <si>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</si>
  <si>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</si>
  <si>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</si>
  <si>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</si>
  <si>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</si>
  <si>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</si>
  <si>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</si>
  <si>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</si>
  <si>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</si>
  <si>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</si>
  <si>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</si>
  <si>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</si>
  <si>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</si>
  <si>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</si>
  <si>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</si>
  <si>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</si>
  <si>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</si>
  <si>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</si>
  <si>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</si>
  <si>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</si>
  <si>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</si>
  <si>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</si>
  <si>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</si>
  <si>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</si>
  <si>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</si>
  <si>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</si>
  <si>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</si>
  <si>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</si>
  <si>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</si>
  <si>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</si>
  <si>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</si>
  <si>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</si>
  <si>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</si>
  <si>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</si>
  <si>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</si>
  <si>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</si>
  <si>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</si>
  <si>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</si>
  <si>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</si>
  <si>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</si>
  <si>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</si>
  <si>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</si>
  <si>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</si>
  <si>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</si>
  <si>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</si>
  <si>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</si>
  <si>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</si>
  <si>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</si>
  <si>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</si>
  <si>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</si>
  <si>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</si>
  <si>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</si>
  <si>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</si>
  <si>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</si>
  <si>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</si>
  <si>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</si>
  <si>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</si>
  <si>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</si>
  <si>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</si>
  <si>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</si>
  <si>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</si>
  <si>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</si>
  <si>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</si>
  <si>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</si>
  <si>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</si>
  <si>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</si>
  <si>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</si>
  <si>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</si>
  <si>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</si>
  <si>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</si>
  <si>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</si>
  <si>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</si>
  <si>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</si>
  <si>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</si>
  <si>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</si>
  <si>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</si>
  <si>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</si>
  <si>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</si>
  <si>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</si>
  <si>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</si>
  <si>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</si>
  <si>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</si>
  <si>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</si>
  <si>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</si>
  <si>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</si>
  <si>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</si>
  <si>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</si>
  <si>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</si>
  <si>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</si>
  <si>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</si>
  <si>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</si>
  <si>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</si>
  <si>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</si>
  <si>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</si>
  <si>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</si>
  <si>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</si>
  <si>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</si>
  <si>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</si>
  <si>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</si>
  <si>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</si>
  <si>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</si>
  <si>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</si>
  <si>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</si>
  <si>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</si>
  <si>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</si>
  <si>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</si>
  <si>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</si>
  <si>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</si>
  <si>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</si>
  <si>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</si>
  <si>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</si>
  <si>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</si>
  <si>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</si>
  <si>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</si>
  <si>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</si>
  <si>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</si>
  <si>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</si>
  <si>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</si>
  <si>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</si>
  <si>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</si>
  <si>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</si>
  <si>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</si>
  <si>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</si>
  <si>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</si>
  <si>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</si>
  <si>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</si>
  <si>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</si>
  <si>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</si>
  <si>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</si>
  <si>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</si>
  <si>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</si>
  <si>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</si>
  <si>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</si>
  <si>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</si>
  <si>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</si>
  <si>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</si>
  <si>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</si>
  <si>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</si>
  <si>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</si>
  <si>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</si>
  <si>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</si>
  <si>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</si>
  <si>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</si>
  <si>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</si>
  <si>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</si>
  <si>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</si>
  <si>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</si>
  <si>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</si>
  <si>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</si>
  <si>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</si>
  <si>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</si>
  <si>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</si>
  <si>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</si>
  <si>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</si>
  <si>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</si>
  <si>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</si>
  <si>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</si>
  <si>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</si>
  <si>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</si>
  <si>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</si>
  <si>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</si>
  <si>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</si>
  <si>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</si>
  <si>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</si>
  <si>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</si>
  <si>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</si>
  <si>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</si>
  <si>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</si>
  <si>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</si>
  <si>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</si>
  <si>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</si>
  <si>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</si>
  <si>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</si>
  <si>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</si>
  <si>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</si>
  <si>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</si>
  <si>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</si>
  <si>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</si>
  <si>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</si>
  <si>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</si>
  <si>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</si>
  <si>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</si>
  <si>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</si>
  <si>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</si>
  <si>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</si>
  <si>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</si>
  <si>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</si>
  <si>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</si>
  <si>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</si>
  <si>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</si>
  <si>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</si>
  <si>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</si>
  <si>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</si>
  <si>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</si>
  <si>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</si>
  <si>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</si>
  <si>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</si>
  <si>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</si>
  <si>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</si>
  <si>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</si>
  <si>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</si>
  <si>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</si>
  <si>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</si>
  <si>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</si>
  <si>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</si>
  <si>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</si>
  <si>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</si>
  <si>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</si>
  <si>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</si>
  <si>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</si>
  <si>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</si>
  <si>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</si>
  <si>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</si>
  <si>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</si>
  <si>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</si>
  <si>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</si>
  <si>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</si>
  <si>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</si>
  <si>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</si>
  <si>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</si>
  <si>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</si>
  <si>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</si>
  <si>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</si>
  <si>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</si>
  <si>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</si>
  <si>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</si>
  <si>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</si>
  <si>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</si>
  <si>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</si>
  <si>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</si>
  <si>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</si>
  <si>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</si>
  <si>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</si>
  <si>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</si>
  <si>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</si>
  <si>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</si>
  <si>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</si>
  <si>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</si>
  <si>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</si>
  <si>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</si>
  <si>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</si>
  <si>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</si>
  <si>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</si>
  <si>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</si>
  <si>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</si>
  <si>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</si>
  <si>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</si>
  <si>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</si>
  <si>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</si>
  <si>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</si>
  <si>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</si>
  <si>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</si>
  <si>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</si>
  <si>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</si>
  <si>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</si>
  <si>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</si>
  <si>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</si>
  <si>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</si>
  <si>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</si>
  <si>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</si>
  <si>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</si>
  <si>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</si>
  <si>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</si>
  <si>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</si>
  <si>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</si>
  <si>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</si>
  <si>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</si>
  <si>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</si>
  <si>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</si>
  <si>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</si>
  <si>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</si>
  <si>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</si>
  <si>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</si>
  <si>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</si>
  <si>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</si>
  <si>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</si>
  <si>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</si>
  <si>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</si>
  <si>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</si>
  <si>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</si>
  <si>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</si>
  <si>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</si>
  <si>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</si>
  <si>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</si>
  <si>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</si>
  <si>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</si>
  <si>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</si>
  <si>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</si>
  <si>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</si>
  <si>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</si>
  <si>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</si>
  <si>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</si>
  <si>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</si>
  <si>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</si>
  <si>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</si>
  <si>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</si>
  <si>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</si>
  <si>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</si>
  <si>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</si>
  <si>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</si>
  <si>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</si>
  <si>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</si>
  <si>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</si>
  <si>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</si>
  <si>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</si>
  <si>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</si>
  <si>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</si>
  <si>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</si>
  <si>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</si>
  <si>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</si>
  <si>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</si>
  <si>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</si>
  <si>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</si>
  <si>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</si>
  <si>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</si>
  <si>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</si>
  <si>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</si>
  <si>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</si>
  <si>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</si>
  <si>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</si>
  <si>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</si>
  <si>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</si>
  <si>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</si>
  <si>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</si>
  <si>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</si>
  <si>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</si>
  <si>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</si>
  <si>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</si>
  <si>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</si>
  <si>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</si>
  <si>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</si>
  <si>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</si>
  <si>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</si>
  <si>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</si>
  <si>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</si>
  <si>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</si>
  <si>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</si>
  <si>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</si>
  <si>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</si>
  <si>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</si>
  <si>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</si>
  <si>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</si>
  <si>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</si>
  <si>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</si>
  <si>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</si>
  <si>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</si>
  <si>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</si>
  <si>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</si>
  <si>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</si>
  <si>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</si>
  <si>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</si>
  <si>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</si>
  <si>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</si>
  <si>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</si>
  <si>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</si>
  <si>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</si>
  <si>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</si>
  <si>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</si>
  <si>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</si>
  <si>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</si>
  <si>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</si>
  <si>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</si>
  <si>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</si>
  <si>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</si>
  <si>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</si>
  <si>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</si>
  <si>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</si>
  <si>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</si>
  <si>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</si>
  <si>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</si>
  <si>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</si>
  <si>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</si>
  <si>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</si>
  <si>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</si>
  <si>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</si>
  <si>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</si>
  <si>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</si>
  <si>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</si>
  <si>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</si>
  <si>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</si>
  <si>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</si>
  <si>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</si>
  <si>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</si>
  <si>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</si>
  <si>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</si>
  <si>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</si>
  <si>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</si>
  <si>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</si>
  <si>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</si>
  <si>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</si>
  <si>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</si>
  <si>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</si>
  <si>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</si>
  <si>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</si>
  <si>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</si>
  <si>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</si>
  <si>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</si>
  <si>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</si>
  <si>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</si>
  <si>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</si>
  <si>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</si>
  <si>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</si>
  <si>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</si>
  <si>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</si>
  <si>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</si>
  <si>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</si>
  <si>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</si>
  <si>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</si>
  <si>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</si>
  <si>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</si>
  <si>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</si>
  <si>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</si>
  <si>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</si>
  <si>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</si>
  <si>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</si>
  <si>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</si>
  <si>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</si>
  <si>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</si>
  <si>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</si>
  <si>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</si>
  <si>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</si>
  <si>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</si>
  <si>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</si>
  <si>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</si>
  <si>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</si>
  <si>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</si>
  <si>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</si>
  <si>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</si>
  <si>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</si>
  <si>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</si>
  <si>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</si>
  <si>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</si>
  <si>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</si>
  <si>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</si>
  <si>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</si>
  <si>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</si>
  <si>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</si>
  <si>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</si>
  <si>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</si>
  <si>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</si>
  <si>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</si>
  <si>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</si>
  <si>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</si>
  <si>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</si>
  <si>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</si>
  <si>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</si>
  <si>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</si>
  <si>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</si>
  <si>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</si>
  <si>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</si>
  <si>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</si>
  <si>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</si>
  <si>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</si>
  <si>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</si>
  <si>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</si>
  <si>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</si>
  <si>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</si>
  <si>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</si>
  <si>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</si>
  <si>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</si>
  <si>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</si>
  <si>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</si>
  <si>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</si>
  <si>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</si>
  <si>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</si>
  <si>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</si>
  <si>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</si>
  <si>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</si>
  <si>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</si>
  <si>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</si>
  <si>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</si>
  <si>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</si>
  <si>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</si>
  <si>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</si>
  <si>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</si>
  <si>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</si>
  <si>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</si>
  <si>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</si>
  <si>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</si>
  <si>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</si>
  <si>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</si>
  <si>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</si>
  <si>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</si>
  <si>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</si>
  <si>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</si>
  <si>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</si>
  <si>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</si>
  <si>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</si>
  <si>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</si>
  <si>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</si>
  <si>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</si>
  <si>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</si>
  <si>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</si>
  <si>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</si>
  <si>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</si>
  <si>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</si>
  <si>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</si>
  <si>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</si>
  <si>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</si>
  <si>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</si>
  <si>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</si>
  <si>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</si>
  <si>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</si>
  <si>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</si>
  <si>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</si>
  <si>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</si>
  <si>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</si>
  <si>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</si>
  <si>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</si>
  <si>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</si>
  <si>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</si>
  <si>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</si>
  <si>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</si>
  <si>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</si>
  <si>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</si>
  <si>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</si>
  <si>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</si>
  <si>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</si>
  <si>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</si>
  <si>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</si>
  <si>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</si>
  <si>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</si>
  <si>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</si>
  <si>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</si>
  <si>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</si>
  <si>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</si>
  <si>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</si>
  <si>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</si>
  <si>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</si>
  <si>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</si>
  <si>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</si>
  <si>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</si>
  <si>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</si>
  <si>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</si>
  <si>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</si>
  <si>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</si>
  <si>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</si>
  <si>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</si>
  <si>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</si>
  <si>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</si>
  <si>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</si>
  <si>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</si>
  <si>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</si>
  <si>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</si>
  <si>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</si>
  <si>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</si>
  <si>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</si>
  <si>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</si>
  <si>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</si>
  <si>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</si>
  <si>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</si>
  <si>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</si>
  <si>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</si>
  <si>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</si>
  <si>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</si>
  <si>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</si>
  <si>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</si>
  <si>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</si>
  <si>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</si>
  <si>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</si>
  <si>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</si>
  <si>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</si>
  <si>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</si>
  <si>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</si>
  <si>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</si>
  <si>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</si>
  <si>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</si>
  <si>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</si>
  <si>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</si>
  <si>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</si>
  <si>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</si>
  <si>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</si>
  <si>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</si>
  <si>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</si>
  <si>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</si>
  <si>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</si>
  <si>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</si>
  <si>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</si>
  <si>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</si>
  <si>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</si>
  <si>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</si>
  <si>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</si>
  <si>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</si>
  <si>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</si>
  <si>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</si>
  <si>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</si>
  <si>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</si>
  <si>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</si>
  <si>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</si>
  <si>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</si>
  <si>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</si>
  <si>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</si>
  <si>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</si>
  <si>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</si>
  <si>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</si>
  <si>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</si>
  <si>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</si>
  <si>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</si>
  <si>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</si>
  <si>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</si>
  <si>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</si>
  <si>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</si>
  <si>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</si>
  <si>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</si>
  <si>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</si>
  <si>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</si>
  <si>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</si>
  <si>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</si>
  <si>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</si>
  <si>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</si>
  <si>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</si>
  <si>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</si>
  <si>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</si>
  <si>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</si>
  <si>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</si>
  <si>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</si>
  <si>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</si>
  <si>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</si>
  <si>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</si>
  <si>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</si>
  <si>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</si>
  <si>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</si>
  <si>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</si>
  <si>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</si>
  <si>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</si>
  <si>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</si>
  <si>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</si>
  <si>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</si>
  <si>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</si>
  <si>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</si>
  <si>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</si>
  <si>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</si>
  <si>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</si>
  <si>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</si>
  <si>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</si>
  <si>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</si>
  <si>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</si>
  <si>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</si>
  <si>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</si>
  <si>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</si>
  <si>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</si>
  <si>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</si>
  <si>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</si>
  <si>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</si>
  <si>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</si>
  <si>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</si>
  <si>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</si>
  <si>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</si>
  <si>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</si>
  <si>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</si>
  <si>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</si>
  <si>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</si>
  <si>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</si>
  <si>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</si>
  <si>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</si>
  <si>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</si>
  <si>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</si>
  <si>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</si>
  <si>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</si>
  <si>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</si>
  <si>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</si>
  <si>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</si>
  <si>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</si>
  <si>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</si>
  <si>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</si>
  <si>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</si>
  <si>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</si>
  <si>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</si>
  <si>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</si>
  <si>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</si>
  <si>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</si>
  <si>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</si>
  <si>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</si>
  <si>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</si>
  <si>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</si>
  <si>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</si>
  <si>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</si>
  <si>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</si>
  <si>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</si>
  <si>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</si>
  <si>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</si>
  <si>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</si>
  <si>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</si>
  <si>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</si>
  <si>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</si>
  <si>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</si>
  <si>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</si>
  <si>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</si>
  <si>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</si>
  <si>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</si>
  <si>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</si>
  <si>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</si>
  <si>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</si>
  <si>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</si>
  <si>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</si>
  <si>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</si>
  <si>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</si>
  <si>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</si>
  <si>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</si>
  <si>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</si>
  <si>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</si>
  <si>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</si>
  <si>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</si>
  <si>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</si>
  <si>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</si>
  <si>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</si>
  <si>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</si>
  <si>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</si>
  <si>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</si>
  <si>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</si>
  <si>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</si>
  <si>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</si>
  <si>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</si>
  <si>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</si>
  <si>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</si>
  <si>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</si>
  <si>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</si>
  <si>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</si>
  <si>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</si>
  <si>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</si>
  <si>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</si>
  <si>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</si>
  <si>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</si>
  <si>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</si>
  <si>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</si>
  <si>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</si>
  <si>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</si>
  <si>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</si>
  <si>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</si>
  <si>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</si>
  <si>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</si>
  <si>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</si>
  <si>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</si>
  <si>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</si>
  <si>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</si>
  <si>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</si>
  <si>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</si>
  <si>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</si>
  <si>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</si>
  <si>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</si>
  <si>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</si>
  <si>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</si>
  <si>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</si>
  <si>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</si>
  <si>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</si>
  <si>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</si>
  <si>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</si>
  <si>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</si>
  <si>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</si>
  <si>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</si>
  <si>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</si>
  <si>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</si>
  <si>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</si>
  <si>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</si>
  <si>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</si>
  <si>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</si>
  <si>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</si>
  <si>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</si>
  <si>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</si>
  <si>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</si>
  <si>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</si>
  <si>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</si>
  <si>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</si>
  <si>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</si>
  <si>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</si>
  <si>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</si>
  <si>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</si>
  <si>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</si>
  <si>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</si>
  <si>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</si>
  <si>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</si>
  <si>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</si>
  <si>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</si>
  <si>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</si>
  <si>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</si>
  <si>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</si>
  <si>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</si>
  <si>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</si>
  <si>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</si>
  <si>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</si>
  <si>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</si>
  <si>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</si>
  <si>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</si>
  <si>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</si>
  <si>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</si>
  <si>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</si>
  <si>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</si>
  <si>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</si>
  <si>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</si>
  <si>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</si>
  <si>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</si>
  <si>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</si>
  <si>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</si>
  <si>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</si>
  <si>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</si>
  <si>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</si>
  <si>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</si>
  <si>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</si>
  <si>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</si>
  <si>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</si>
  <si>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</si>
  <si>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</si>
  <si>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</si>
  <si>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</si>
  <si>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</si>
  <si>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</si>
  <si>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</si>
  <si>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</si>
  <si>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</si>
  <si>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</si>
  <si>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</si>
  <si>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</si>
  <si>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</si>
  <si>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</si>
  <si>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</si>
  <si>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</si>
  <si>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</si>
  <si>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</si>
  <si>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</si>
  <si>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</si>
  <si>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</si>
  <si>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</si>
  <si>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</si>
  <si>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</si>
  <si>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</si>
  <si>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</si>
  <si>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</si>
  <si>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</si>
  <si>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</si>
  <si>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</si>
  <si>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</si>
  <si>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</si>
  <si>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</si>
  <si>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</si>
  <si>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</si>
  <si>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</si>
  <si>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</si>
  <si>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</si>
  <si>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</si>
  <si>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</si>
  <si>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</si>
  <si>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</si>
  <si>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</si>
  <si>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</si>
  <si>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</si>
  <si>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</si>
  <si>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</si>
  <si>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</si>
  <si>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</si>
  <si>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</si>
  <si>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</si>
  <si>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</si>
  <si>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</si>
  <si>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</si>
  <si>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</si>
  <si>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</si>
  <si>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</si>
  <si>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</si>
  <si>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</si>
  <si>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</si>
  <si>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</si>
  <si>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</si>
  <si>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</si>
  <si>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</si>
  <si>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</si>
  <si>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</si>
  <si>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</si>
  <si>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</si>
  <si>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</si>
  <si>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</si>
  <si>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</si>
  <si>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</si>
  <si>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</si>
  <si>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</si>
  <si>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</si>
  <si>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</si>
  <si>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</si>
  <si>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</si>
  <si>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</si>
  <si>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</si>
  <si>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</si>
  <si>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</si>
  <si>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</si>
  <si>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</si>
  <si>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</si>
  <si>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</si>
  <si>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</si>
  <si>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</si>
  <si>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</si>
  <si>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</si>
  <si>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</si>
  <si>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</si>
  <si>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</si>
  <si>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</si>
  <si>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</si>
  <si>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</si>
  <si>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</si>
  <si>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</si>
  <si>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</si>
  <si>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</si>
  <si>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</si>
  <si>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</si>
  <si>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</si>
  <si>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</si>
  <si>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</si>
  <si>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</si>
  <si>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</si>
  <si>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</si>
  <si>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</si>
  <si>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</si>
  <si>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</si>
  <si>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</si>
  <si>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</si>
  <si>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</si>
  <si>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</si>
  <si>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</si>
  <si>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</si>
  <si>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</si>
  <si>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</si>
  <si>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</si>
  <si>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</si>
  <si>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</si>
  <si>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</si>
  <si>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</si>
  <si>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</si>
  <si>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</si>
  <si>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</si>
  <si>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</si>
  <si>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</si>
  <si>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</si>
  <si>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</si>
  <si>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</si>
  <si>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</si>
  <si>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</si>
  <si>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</si>
  <si>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</si>
  <si>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</si>
  <si>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</si>
  <si>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</si>
  <si>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</si>
  <si>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</si>
  <si>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</si>
  <si>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</si>
  <si>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</si>
  <si>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</si>
  <si>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</si>
  <si>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</si>
  <si>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</si>
  <si>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</si>
  <si>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</si>
  <si>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</si>
  <si>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</si>
  <si>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</si>
  <si>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</si>
  <si>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</si>
  <si>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</si>
  <si>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</si>
  <si>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</si>
  <si>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</si>
  <si>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</si>
  <si>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</si>
  <si>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</si>
  <si>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</si>
  <si>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</si>
  <si>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</si>
  <si>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</si>
  <si>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</si>
  <si>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</si>
  <si>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</si>
  <si>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</si>
  <si>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</si>
  <si>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</si>
  <si>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</si>
  <si>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</si>
  <si>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</si>
  <si>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</si>
  <si>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</si>
  <si>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</si>
  <si>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</si>
  <si>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</si>
  <si>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</si>
  <si>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</si>
  <si>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</si>
  <si>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</si>
  <si>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</si>
  <si>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</si>
  <si>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</si>
  <si>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</si>
  <si>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</si>
  <si>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</si>
  <si>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</si>
  <si>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</si>
  <si>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</si>
  <si>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</si>
  <si>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</si>
  <si>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</si>
  <si>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</si>
  <si>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</si>
  <si>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</si>
  <si>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</si>
  <si>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</si>
  <si>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</si>
  <si>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</si>
  <si>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</si>
  <si>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</si>
  <si>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</si>
  <si>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</si>
  <si>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</si>
  <si>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</si>
  <si>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</si>
  <si>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</si>
  <si>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</si>
  <si>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</si>
  <si>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</si>
  <si>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</si>
  <si>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</si>
  <si>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</si>
  <si>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</si>
  <si>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</si>
  <si>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</si>
  <si>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</si>
  <si>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</si>
  <si>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</si>
  <si>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</si>
  <si>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</si>
  <si>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</si>
  <si>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</si>
  <si>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</si>
  <si>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</si>
  <si>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</si>
  <si>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</si>
  <si>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</si>
  <si>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</si>
  <si>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</si>
  <si>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</si>
  <si>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</si>
  <si>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</si>
  <si>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</si>
  <si>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</si>
  <si>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</si>
  <si>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</si>
  <si>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</si>
  <si>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</si>
  <si>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</si>
  <si>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</si>
  <si>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</si>
  <si>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</si>
  <si>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</si>
  <si>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</si>
  <si>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</si>
  <si>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</si>
  <si>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</si>
  <si>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</si>
  <si>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</si>
  <si>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</si>
  <si>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</si>
  <si>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</si>
  <si>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</si>
  <si>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</si>
  <si>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</si>
  <si>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</si>
  <si>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</si>
  <si>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</si>
  <si>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</si>
  <si>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</si>
  <si>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</si>
  <si>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</si>
  <si>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</si>
  <si>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</si>
  <si>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</si>
  <si>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</si>
  <si>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</si>
  <si>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</si>
  <si>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</si>
  <si>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</si>
  <si>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</si>
  <si>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</si>
  <si>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</si>
  <si>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</si>
  <si>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</si>
  <si>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</si>
  <si>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</si>
  <si>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</si>
  <si>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</si>
  <si>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</si>
  <si>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</si>
  <si>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</si>
  <si>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</si>
  <si>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</si>
  <si>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</si>
  <si>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</si>
  <si>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</si>
  <si>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</si>
  <si>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</si>
  <si>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</si>
  <si>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</si>
  <si>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</si>
  <si>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</si>
  <si>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</si>
  <si>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</si>
  <si>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</si>
  <si>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</si>
  <si>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</si>
  <si>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</si>
  <si>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</si>
  <si>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</si>
  <si>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</si>
  <si>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</si>
  <si>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</si>
  <si>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</si>
  <si>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</si>
  <si>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</si>
  <si>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</si>
  <si>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</si>
  <si>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</si>
  <si>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</si>
  <si>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</si>
  <si>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</si>
  <si>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</si>
  <si>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</si>
  <si>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</si>
  <si>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</si>
  <si>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</si>
  <si>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</si>
  <si>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</si>
  <si>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</si>
  <si>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</si>
  <si>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</si>
  <si>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</si>
  <si>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</si>
  <si>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</si>
  <si>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</si>
  <si>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</si>
  <si>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</si>
  <si>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</si>
  <si>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</si>
  <si>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</si>
  <si>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</si>
  <si>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</si>
  <si>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</si>
  <si>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</si>
  <si>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</si>
  <si>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</si>
  <si>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</si>
  <si>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</si>
  <si>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</si>
  <si>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</si>
  <si>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</si>
  <si>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</si>
  <si>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</si>
  <si>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</si>
  <si>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</si>
  <si>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</si>
  <si>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</si>
  <si>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</si>
  <si>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</si>
  <si>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</si>
  <si>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</si>
  <si>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</si>
  <si>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</si>
  <si>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</si>
  <si>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</si>
  <si>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</si>
  <si>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</si>
  <si>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</si>
  <si>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</si>
  <si>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</si>
  <si>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</si>
  <si>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</si>
  <si>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</si>
  <si>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</si>
  <si>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</si>
  <si>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</si>
  <si>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</si>
  <si>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</si>
  <si>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</si>
  <si>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</si>
  <si>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</si>
  <si>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</si>
  <si>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</si>
  <si>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</si>
  <si>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</si>
  <si>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</si>
  <si>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</si>
  <si>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</si>
  <si>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</si>
  <si>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</si>
  <si>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</si>
  <si>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</si>
  <si>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</si>
  <si>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</si>
  <si>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</si>
  <si>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</si>
  <si>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</si>
  <si>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</si>
  <si>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</si>
  <si>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</si>
  <si>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</si>
  <si>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</si>
  <si>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</si>
  <si>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</si>
  <si>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</si>
  <si>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</si>
  <si>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</si>
  <si>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</si>
  <si>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</si>
  <si>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</si>
  <si>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</si>
  <si>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</si>
  <si>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</si>
  <si>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</si>
  <si>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</si>
  <si>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</si>
  <si>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</si>
  <si>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</si>
  <si>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</si>
  <si>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</si>
  <si>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</si>
  <si>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</si>
  <si>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</si>
  <si>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</si>
  <si>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</si>
  <si>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</si>
  <si>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</si>
  <si>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</si>
  <si>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</si>
  <si>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</si>
  <si>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</si>
  <si>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</si>
  <si>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</si>
  <si>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</si>
  <si>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</si>
  <si>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</si>
  <si>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</si>
  <si>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</si>
  <si>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</si>
  <si>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</si>
  <si>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</si>
  <si>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</si>
  <si>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</si>
  <si>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</si>
  <si>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</si>
  <si>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</si>
  <si>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</si>
  <si>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</si>
  <si>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</si>
  <si>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</si>
  <si>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</si>
  <si>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</si>
  <si>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</si>
  <si>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</si>
  <si>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</si>
  <si>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</si>
  <si>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</si>
  <si>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</si>
  <si>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</si>
  <si>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</si>
  <si>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</si>
  <si>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</si>
  <si>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</si>
  <si>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</si>
  <si>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</si>
  <si>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</si>
  <si>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</si>
  <si>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</si>
  <si>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</si>
  <si>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</si>
  <si>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</si>
  <si>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</si>
  <si>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</si>
  <si>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</si>
  <si>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</si>
  <si>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</si>
  <si>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</si>
  <si>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</si>
  <si>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</si>
  <si>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</si>
  <si>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</si>
  <si>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</si>
  <si>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</si>
  <si>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</si>
  <si>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</si>
  <si>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</si>
  <si>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</si>
  <si>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</si>
  <si>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</si>
  <si>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</si>
  <si>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</si>
  <si>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</si>
  <si>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</si>
  <si>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</si>
  <si>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</si>
  <si>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</si>
  <si>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</si>
  <si>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</si>
  <si>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</si>
  <si>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</si>
  <si>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</si>
  <si>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</si>
  <si>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</si>
  <si>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</si>
  <si>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</si>
  <si>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</si>
  <si>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</si>
  <si>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</si>
  <si>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</si>
  <si>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</si>
  <si>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</si>
  <si>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</si>
  <si>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</si>
  <si>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</si>
  <si>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</si>
  <si>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</si>
  <si>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</si>
  <si>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</si>
  <si>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</si>
  <si>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</si>
  <si>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</si>
  <si>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</si>
  <si>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</si>
  <si>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</si>
  <si>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</si>
  <si>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</si>
  <si>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</si>
  <si>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</si>
  <si>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</si>
  <si>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</si>
  <si>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</si>
  <si>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</si>
  <si>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</si>
  <si>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</si>
  <si>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</si>
  <si>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</si>
  <si>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</si>
  <si>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</si>
  <si>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</si>
  <si>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</si>
  <si>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</si>
  <si>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</si>
  <si>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</si>
  <si>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</si>
  <si>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</si>
  <si>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</si>
  <si>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</si>
  <si>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</si>
  <si>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</si>
  <si>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</si>
  <si>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</si>
  <si>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</si>
  <si>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</si>
  <si>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</si>
  <si>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</si>
  <si>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</si>
  <si>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</si>
  <si>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</si>
  <si>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</si>
  <si>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</si>
  <si>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</si>
  <si>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</si>
  <si>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</si>
  <si>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</si>
  <si>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</si>
  <si>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</si>
  <si>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</si>
  <si>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</si>
  <si>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</si>
  <si>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</si>
  <si>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</si>
  <si>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</si>
  <si>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</si>
  <si>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</si>
  <si>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</si>
  <si>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</si>
  <si>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</si>
  <si>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</si>
  <si>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</si>
  <si>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</si>
  <si>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</si>
  <si>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</si>
  <si>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</si>
  <si>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</si>
  <si>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</si>
  <si>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</si>
  <si>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</si>
  <si>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</si>
  <si>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</si>
  <si>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</si>
  <si>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</si>
  <si>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</si>
  <si>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</si>
  <si>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</si>
  <si>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</si>
  <si>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</si>
  <si>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</si>
  <si>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</si>
  <si>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</si>
  <si>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</si>
  <si>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</si>
  <si>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</si>
  <si>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</si>
  <si>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</si>
  <si>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</si>
  <si>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</si>
  <si>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</si>
  <si>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</si>
  <si>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</si>
  <si>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</si>
  <si>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</si>
  <si>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</si>
  <si>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</si>
  <si>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</si>
  <si>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</si>
  <si>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</si>
  <si>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</si>
  <si>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</si>
  <si>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</si>
  <si>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</si>
  <si>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</si>
  <si>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</si>
  <si>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</si>
  <si>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</si>
  <si>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</si>
  <si>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</si>
  <si>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</si>
  <si>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</si>
  <si>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</si>
  <si>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</si>
  <si>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</si>
  <si>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</si>
  <si>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</si>
  <si>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</si>
  <si>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</si>
  <si>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</si>
  <si>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</si>
  <si>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</si>
  <si>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</si>
  <si>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</si>
  <si>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</si>
  <si>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</si>
  <si>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</si>
  <si>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</si>
  <si>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</si>
  <si>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</si>
  <si>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</si>
  <si>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</si>
  <si>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</si>
  <si>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</si>
  <si>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</si>
  <si>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</si>
  <si>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</si>
  <si>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</si>
  <si>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</si>
  <si>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</si>
  <si>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</si>
  <si>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</si>
  <si>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</si>
  <si>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</si>
  <si>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</si>
  <si>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</si>
  <si>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</si>
  <si>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</si>
  <si>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</si>
  <si>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</si>
  <si>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</si>
  <si>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</si>
  <si>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</si>
  <si>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</si>
  <si>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</si>
  <si>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</si>
  <si>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</si>
  <si>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</si>
  <si>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</si>
  <si>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</si>
  <si>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</si>
  <si>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</si>
  <si>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</si>
  <si>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</si>
  <si>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</si>
  <si>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</si>
  <si>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</si>
  <si>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</si>
  <si>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</si>
  <si>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</si>
  <si>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</si>
  <si>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</si>
  <si>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</si>
  <si>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</si>
  <si>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</si>
  <si>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</si>
  <si>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</si>
  <si>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</si>
  <si>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</si>
  <si>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</si>
  <si>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</si>
  <si>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</si>
  <si>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</si>
  <si>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</si>
  <si>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</si>
  <si>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</si>
  <si>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</si>
  <si>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</si>
  <si>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</si>
  <si>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</si>
  <si>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</si>
  <si>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</si>
  <si>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</si>
  <si>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</si>
  <si>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</si>
  <si>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</si>
  <si>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</si>
  <si>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</si>
  <si>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</si>
  <si>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</si>
  <si>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</si>
  <si>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</si>
  <si>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</si>
  <si>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</si>
  <si>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</si>
  <si>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</si>
  <si>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</si>
  <si>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</si>
  <si>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</si>
  <si>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</si>
  <si>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</si>
  <si>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</si>
  <si>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</si>
  <si>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</si>
  <si>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</si>
  <si>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</si>
  <si>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</si>
  <si>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</si>
  <si>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</si>
  <si>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</si>
  <si>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</si>
  <si>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</si>
  <si>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</si>
  <si>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</si>
  <si>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</si>
  <si>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</si>
  <si>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</si>
  <si>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</si>
  <si>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</si>
  <si>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</si>
  <si>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</si>
  <si>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</si>
  <si>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</si>
  <si>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</si>
  <si>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</si>
  <si>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</si>
  <si>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</si>
  <si>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</si>
  <si>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</si>
  <si>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</si>
  <si>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</si>
  <si>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</si>
  <si>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</si>
  <si>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</si>
  <si>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</si>
  <si>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</si>
  <si>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</si>
  <si>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</si>
  <si>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</si>
  <si>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</si>
  <si>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</si>
  <si>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</si>
  <si>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</si>
  <si>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</si>
  <si>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</si>
  <si>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</si>
  <si>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</si>
  <si>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</si>
  <si>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</si>
  <si>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</si>
  <si>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</si>
  <si>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</si>
  <si>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</si>
  <si>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</si>
  <si>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</si>
  <si>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</si>
  <si>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</si>
  <si>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</si>
  <si>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</si>
  <si>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</si>
  <si>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</si>
  <si>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</si>
  <si>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</si>
  <si>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</si>
  <si>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</si>
  <si>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</si>
  <si>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</si>
  <si>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</si>
  <si>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</si>
  <si>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</si>
  <si>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</si>
  <si>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</si>
  <si>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</si>
  <si>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</si>
  <si>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</si>
  <si>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</si>
  <si>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</si>
  <si>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</si>
  <si>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</si>
  <si>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</si>
  <si>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</si>
  <si>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</si>
  <si>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</si>
  <si>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</si>
  <si>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</si>
  <si>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</si>
  <si>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</si>
  <si>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</si>
  <si>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</si>
  <si>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</si>
  <si>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</si>
  <si>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</si>
  <si>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</si>
  <si>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</si>
  <si>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</si>
  <si>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</si>
  <si>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</si>
  <si>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</si>
  <si>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</si>
  <si>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</si>
  <si>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</si>
  <si>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</si>
  <si>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</si>
  <si>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</si>
  <si>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</si>
  <si>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</si>
  <si>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</si>
  <si>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</si>
  <si>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</si>
  <si>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</si>
  <si>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</si>
  <si>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</si>
  <si>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</si>
  <si>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</si>
  <si>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</si>
  <si>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</si>
  <si>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</si>
  <si>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</si>
  <si>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</si>
  <si>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</si>
  <si>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</si>
  <si>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</si>
  <si>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</si>
  <si>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</si>
  <si>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</si>
  <si>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</si>
  <si>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</si>
  <si>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</si>
  <si>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</si>
  <si>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</si>
  <si>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</si>
  <si>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</si>
  <si>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</si>
  <si>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</si>
  <si>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</si>
  <si>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</si>
  <si>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</si>
  <si>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</si>
  <si>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</si>
  <si>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</si>
  <si>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</si>
  <si>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</si>
  <si>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</si>
  <si>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</si>
  <si>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</si>
  <si>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</si>
  <si>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</si>
  <si>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</si>
  <si>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</si>
  <si>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</si>
  <si>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</si>
  <si>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</si>
  <si>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</si>
  <si>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</si>
  <si>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</si>
  <si>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</si>
  <si>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</si>
  <si>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</si>
  <si>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</si>
  <si>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</si>
  <si>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</si>
  <si>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</si>
  <si>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</si>
  <si>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</si>
  <si>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</si>
  <si>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</si>
  <si>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</si>
  <si>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</si>
  <si>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</si>
  <si>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</si>
  <si>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</si>
  <si>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</si>
  <si>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</si>
  <si>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</si>
  <si>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</si>
  <si>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</si>
  <si>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</si>
  <si>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</si>
  <si>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</si>
  <si>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</si>
  <si>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</si>
  <si>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</si>
  <si>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</si>
  <si>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</si>
  <si>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</si>
  <si>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</si>
  <si>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</si>
  <si>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</si>
  <si>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</si>
  <si>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</si>
  <si>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</si>
  <si>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</si>
  <si>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</si>
  <si>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</si>
  <si>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</si>
  <si>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</si>
  <si>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</si>
  <si>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</si>
  <si>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</si>
  <si>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</si>
  <si>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</si>
  <si>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</si>
  <si>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</si>
  <si>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</si>
  <si>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</si>
  <si>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</si>
  <si>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</si>
  <si>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</si>
  <si>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</si>
  <si>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</si>
  <si>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</si>
  <si>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</si>
  <si>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</si>
  <si>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</si>
  <si>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</si>
  <si>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</si>
  <si>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</si>
  <si>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</si>
  <si>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</si>
  <si>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</si>
  <si>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</si>
  <si>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</si>
  <si>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</si>
  <si>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</si>
  <si>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</si>
  <si>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</si>
  <si>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</si>
  <si>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</si>
  <si>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</si>
  <si>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</si>
  <si>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</si>
  <si>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</si>
  <si>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</si>
  <si>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</si>
  <si>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</si>
  <si>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</si>
  <si>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</si>
  <si>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</si>
  <si>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</si>
  <si>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</si>
  <si>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</si>
  <si>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</si>
  <si>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</si>
  <si>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</si>
  <si>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</si>
  <si>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</si>
  <si>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</si>
  <si>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</si>
  <si>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</si>
  <si>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</si>
  <si>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</si>
  <si>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</si>
  <si>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</si>
  <si>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</si>
  <si>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</si>
  <si>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</si>
  <si>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</si>
  <si>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</si>
  <si>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</si>
  <si>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</si>
  <si>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</si>
  <si>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</si>
  <si>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</si>
  <si>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</si>
  <si>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</si>
  <si>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</si>
  <si>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</si>
  <si>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</si>
  <si>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</si>
  <si>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</si>
  <si>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</si>
  <si>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</si>
  <si>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</si>
  <si>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</si>
  <si>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</si>
  <si>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</si>
  <si>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</si>
  <si>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</si>
  <si>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</si>
  <si>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</si>
  <si>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</si>
  <si>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</si>
  <si>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</si>
  <si>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</si>
  <si>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</si>
  <si>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</si>
  <si>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</si>
  <si>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</si>
  <si>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</si>
  <si>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</si>
  <si>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</si>
  <si>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</si>
  <si>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</si>
  <si>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</si>
  <si>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</si>
  <si>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</si>
  <si>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</si>
  <si>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</si>
  <si>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</si>
  <si>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</si>
  <si>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</si>
  <si>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</si>
  <si>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</si>
  <si>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</si>
  <si>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</si>
  <si>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</si>
  <si>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</si>
  <si>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</si>
  <si>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</si>
  <si>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</si>
  <si>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</si>
  <si>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</si>
  <si>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</si>
  <si>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</si>
  <si>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</si>
  <si>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</si>
  <si>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</si>
  <si>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</si>
  <si>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</si>
  <si>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</si>
  <si>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</si>
  <si>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</si>
  <si>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</si>
  <si>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</si>
  <si>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</si>
  <si>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</si>
  <si>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</si>
  <si>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</si>
  <si>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</si>
  <si>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</si>
  <si>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</si>
  <si>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</si>
  <si>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</si>
  <si>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</si>
  <si>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</si>
  <si>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</si>
  <si>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</si>
  <si>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</si>
  <si>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</si>
  <si>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</si>
  <si>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</si>
  <si>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</si>
  <si>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</si>
  <si>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</si>
  <si>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</si>
  <si>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</si>
  <si>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</si>
  <si>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</si>
  <si>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</si>
  <si>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</si>
  <si>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</si>
  <si>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</si>
  <si>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</si>
  <si>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</si>
  <si>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</si>
  <si>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</si>
  <si>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</si>
  <si>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</si>
  <si>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</si>
  <si>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</si>
  <si>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</si>
  <si>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</si>
  <si>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</si>
  <si>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</si>
  <si>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</si>
  <si>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</si>
  <si>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</si>
  <si>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</si>
  <si>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</si>
  <si>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</si>
  <si>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</si>
  <si>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</si>
  <si>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</si>
  <si>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</si>
  <si>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</si>
  <si>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</si>
  <si>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</si>
  <si>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</si>
  <si>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</si>
  <si>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</si>
  <si>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</si>
  <si>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</si>
  <si>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</si>
  <si>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</si>
  <si>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</si>
  <si>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</si>
  <si>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</si>
  <si>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</si>
  <si>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</si>
  <si>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</si>
  <si>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</si>
  <si>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</si>
  <si>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</si>
  <si>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</si>
  <si>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</si>
  <si>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</si>
  <si>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</si>
  <si>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</si>
  <si>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</si>
  <si>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</si>
  <si>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</si>
  <si>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</si>
  <si>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</si>
  <si>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</si>
  <si>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</si>
  <si>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</si>
  <si>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</si>
  <si>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</si>
  <si>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</si>
  <si>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</si>
  <si>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</si>
  <si>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</si>
  <si>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</si>
  <si>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</si>
  <si>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</si>
  <si>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</si>
  <si>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</si>
  <si>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</si>
  <si>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</si>
  <si>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</si>
  <si>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</si>
  <si>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</si>
  <si>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</si>
  <si>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</si>
  <si>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</si>
  <si>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</si>
  <si>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</si>
  <si>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</si>
  <si>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</si>
  <si>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</si>
  <si>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</si>
  <si>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</si>
  <si>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</si>
  <si>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</si>
  <si>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</si>
  <si>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</si>
  <si>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</si>
  <si>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</si>
  <si>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</si>
  <si>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</si>
  <si>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</si>
  <si>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</si>
  <si>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</si>
  <si>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</si>
  <si>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</si>
  <si>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</si>
  <si>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</si>
  <si>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</si>
  <si>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</si>
  <si>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</si>
  <si>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</si>
  <si>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</si>
  <si>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</si>
  <si>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</si>
  <si>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</si>
  <si>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</si>
  <si>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</si>
  <si>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</si>
  <si>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</si>
  <si>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</si>
  <si>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</si>
  <si>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</si>
  <si>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</si>
  <si>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</si>
  <si>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</si>
  <si>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</si>
  <si>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</si>
  <si>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</si>
  <si>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</si>
  <si>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</si>
  <si>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</si>
  <si>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</si>
  <si>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</si>
  <si>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</si>
  <si>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</si>
  <si>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</si>
  <si>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</si>
  <si>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</si>
  <si>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</si>
  <si>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</si>
  <si>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</si>
  <si>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</si>
  <si>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</si>
  <si>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</si>
  <si>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</si>
  <si>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</si>
  <si>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</si>
  <si>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</si>
  <si>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</si>
  <si>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</si>
  <si>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</si>
  <si>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</si>
  <si>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</si>
  <si>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</si>
  <si>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</si>
  <si>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</si>
  <si>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</si>
  <si>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</si>
  <si>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</si>
  <si>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</si>
  <si>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</si>
  <si>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</si>
  <si>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</si>
  <si>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</si>
  <si>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</si>
  <si>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</si>
  <si>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</si>
  <si>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</si>
  <si>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</si>
  <si>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</si>
  <si>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</si>
  <si>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</si>
  <si>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</si>
  <si>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</si>
  <si>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</si>
  <si>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</si>
  <si>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</si>
  <si>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</si>
  <si>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</si>
  <si>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</si>
  <si>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</si>
  <si>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</si>
  <si>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</si>
  <si>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</si>
  <si>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</si>
  <si>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</si>
  <si>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</si>
  <si>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</si>
  <si>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</si>
  <si>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</si>
  <si>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</si>
  <si>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</si>
  <si>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</si>
  <si>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</si>
  <si>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</si>
  <si>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</si>
  <si>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</si>
  <si>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</si>
  <si>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</si>
  <si>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</si>
  <si>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</si>
  <si>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</si>
  <si>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</si>
  <si>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</si>
  <si>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</si>
  <si>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</si>
  <si>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</si>
  <si>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</si>
  <si>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</si>
  <si>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</si>
  <si>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</si>
  <si>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</si>
  <si>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</si>
  <si>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</si>
  <si>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</si>
  <si>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</si>
  <si>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</si>
  <si>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</si>
  <si>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</si>
  <si>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</si>
  <si>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</si>
  <si>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</si>
  <si>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</si>
  <si>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</si>
  <si>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</si>
  <si>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</si>
  <si>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</si>
  <si>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</si>
  <si>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</si>
  <si>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</si>
  <si>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</si>
  <si>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</si>
  <si>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</si>
  <si>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</si>
  <si>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</si>
  <si>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</si>
  <si>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</si>
  <si>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</si>
  <si>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</si>
  <si>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</si>
  <si>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</si>
  <si>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</si>
  <si>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</si>
  <si>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</si>
  <si>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</si>
  <si>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</si>
  <si>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</si>
  <si>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</si>
  <si>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</si>
  <si>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</si>
  <si>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</si>
  <si>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</si>
  <si>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</si>
  <si>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</si>
  <si>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</si>
  <si>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</si>
  <si>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</si>
  <si>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</si>
  <si>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</si>
  <si>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</si>
  <si>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</si>
  <si>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</si>
  <si>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</si>
  <si>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</si>
  <si>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</si>
  <si>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</si>
  <si>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</si>
  <si>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</si>
  <si>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</si>
  <si>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</si>
  <si>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</si>
  <si>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</si>
  <si>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</si>
  <si>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</si>
  <si>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</si>
  <si>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</si>
  <si>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</si>
  <si>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</si>
  <si>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</si>
  <si>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</si>
  <si>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</si>
  <si>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</si>
  <si>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</si>
  <si>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</si>
  <si>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</si>
  <si>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</si>
  <si>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</si>
  <si>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</si>
  <si>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</si>
  <si>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</si>
  <si>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</si>
  <si>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</si>
  <si>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</si>
  <si>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</si>
  <si>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</si>
  <si>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</si>
  <si>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</si>
  <si>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</si>
  <si>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</si>
  <si>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</si>
  <si>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</si>
  <si>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</si>
  <si>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</si>
  <si>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</si>
  <si>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</si>
  <si>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</si>
  <si>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</si>
  <si>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</si>
  <si>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</si>
  <si>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</si>
  <si>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</si>
  <si>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</si>
  <si>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</si>
  <si>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</si>
  <si>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</si>
  <si>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</si>
  <si>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</si>
  <si>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</si>
  <si>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</si>
  <si>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</si>
  <si>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</si>
  <si>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</si>
  <si>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</si>
  <si>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</si>
  <si>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</si>
  <si>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</si>
  <si>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</si>
  <si>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</si>
  <si>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</si>
  <si>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</si>
  <si>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</si>
  <si>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</si>
  <si>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</si>
  <si>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</si>
  <si>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</si>
  <si>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</si>
  <si>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</si>
  <si>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</si>
  <si>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</si>
  <si>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</si>
  <si>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</si>
  <si>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</si>
  <si>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</si>
  <si>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</si>
  <si>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</si>
  <si>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</si>
  <si>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</si>
  <si>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</si>
  <si>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</si>
  <si>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</si>
  <si>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</si>
  <si>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</si>
  <si>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</si>
  <si>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</si>
  <si>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</si>
  <si>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</si>
  <si>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</si>
  <si>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</si>
  <si>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</si>
  <si>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</si>
  <si>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</si>
  <si>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</si>
  <si>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</si>
  <si>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</si>
  <si>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</si>
  <si>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</si>
  <si>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</si>
  <si>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</si>
  <si>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</si>
  <si>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</si>
  <si>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</si>
  <si>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</si>
  <si>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</si>
  <si>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</si>
  <si>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</si>
  <si>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</si>
  <si>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</si>
  <si>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</si>
  <si>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</si>
  <si>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</si>
  <si>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</si>
  <si>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</si>
  <si>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</si>
  <si>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</si>
  <si>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</si>
  <si>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</si>
  <si>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</si>
  <si>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</si>
  <si>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</si>
  <si>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</si>
  <si>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</si>
  <si>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</si>
  <si>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</si>
  <si>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</si>
  <si>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</si>
  <si>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</si>
  <si>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</si>
  <si>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</si>
  <si>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</si>
  <si>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</si>
  <si>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</si>
  <si>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</si>
  <si>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</si>
  <si>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</si>
  <si>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</si>
  <si>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</si>
  <si>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</si>
  <si>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</si>
  <si>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</si>
  <si>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</si>
  <si>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</si>
  <si>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</si>
  <si>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</si>
  <si>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</si>
  <si>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</si>
  <si>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</si>
  <si>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</si>
  <si>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</si>
  <si>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</si>
  <si>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</si>
  <si>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</si>
  <si>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</si>
  <si>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</si>
  <si>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</si>
  <si>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</si>
  <si>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</si>
  <si>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</si>
  <si>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</si>
  <si>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</si>
  <si>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</si>
  <si>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</si>
  <si>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</si>
  <si>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</si>
  <si>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</si>
  <si>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</si>
  <si>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</si>
  <si>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</si>
  <si>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</si>
  <si>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</si>
  <si>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</si>
  <si>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</si>
  <si>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</si>
  <si>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</si>
  <si>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</si>
  <si>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</si>
  <si>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</si>
  <si>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</si>
  <si>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</si>
  <si>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</si>
  <si>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</si>
  <si>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</si>
  <si>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</si>
  <si>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</si>
  <si>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</si>
  <si>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</si>
  <si>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</si>
  <si>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</si>
  <si>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</si>
  <si>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</si>
  <si>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</si>
  <si>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</si>
  <si>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</si>
  <si>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</si>
  <si>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</si>
  <si>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</si>
  <si>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</si>
  <si>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</si>
  <si>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</si>
  <si>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</si>
  <si>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</si>
  <si>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</si>
  <si>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</si>
  <si>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</si>
  <si>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</si>
  <si>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</si>
  <si>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</si>
  <si>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</si>
  <si>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</si>
  <si>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</si>
  <si>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</si>
  <si>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</si>
  <si>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</si>
  <si>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</si>
  <si>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</si>
  <si>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</si>
  <si>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</si>
  <si>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</si>
  <si>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</si>
  <si>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</si>
  <si>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</si>
  <si>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</si>
  <si>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</si>
  <si>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</si>
  <si>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</si>
  <si>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</si>
  <si>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</si>
  <si>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</si>
  <si>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</si>
  <si>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</si>
  <si>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</si>
  <si>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</si>
  <si>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</si>
  <si>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</si>
  <si>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</si>
  <si>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</si>
  <si>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</si>
  <si>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</si>
  <si>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</si>
  <si>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</si>
  <si>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</si>
  <si>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</si>
  <si>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</si>
  <si>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</si>
  <si>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</si>
  <si>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</si>
  <si>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</si>
  <si>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</si>
  <si>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</si>
  <si>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</si>
  <si>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</si>
  <si>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</si>
  <si>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</si>
  <si>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</si>
  <si>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</si>
  <si>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</si>
  <si>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</si>
  <si>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</si>
  <si>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</si>
  <si>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</si>
  <si>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</si>
  <si>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</si>
  <si>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</si>
  <si>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</si>
  <si>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</si>
  <si>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</si>
  <si>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</si>
  <si>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</si>
  <si>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</si>
  <si>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</si>
  <si>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</si>
  <si>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</si>
  <si>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</si>
  <si>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</si>
  <si>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</si>
  <si>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</si>
  <si>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</si>
  <si>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</si>
  <si>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</si>
  <si>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</si>
  <si>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</si>
  <si>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</si>
  <si>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</si>
  <si>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</si>
  <si>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</si>
  <si>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</si>
  <si>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</si>
  <si>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</si>
  <si>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</si>
  <si>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</si>
  <si>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</si>
  <si>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</si>
  <si>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</si>
  <si>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</si>
  <si>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</si>
  <si>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</si>
  <si>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</si>
  <si>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</si>
  <si>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</si>
  <si>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</si>
  <si>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</si>
  <si>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</si>
  <si>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</si>
  <si>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</si>
  <si>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</si>
  <si>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</si>
  <si>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</si>
  <si>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</si>
  <si>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</si>
  <si>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</si>
  <si>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</si>
  <si>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</si>
  <si>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</si>
  <si>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</si>
  <si>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</si>
  <si>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</si>
  <si>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</si>
  <si>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</si>
  <si>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</si>
  <si>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</si>
  <si>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</si>
  <si>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</si>
  <si>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</si>
  <si>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</si>
  <si>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</si>
  <si>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</si>
  <si>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</si>
  <si>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</si>
  <si>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</si>
  <si>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</si>
  <si>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</si>
  <si>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</si>
  <si>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</si>
  <si>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</si>
  <si>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</si>
  <si>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</si>
  <si>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</si>
  <si>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</si>
  <si>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</si>
  <si>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</si>
  <si>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</si>
  <si>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</si>
  <si>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</si>
  <si>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</si>
  <si>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</si>
  <si>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</si>
  <si>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</si>
  <si>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</si>
  <si>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</si>
  <si>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</si>
  <si>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</si>
  <si>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</si>
  <si>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</si>
  <si>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</si>
  <si>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</si>
  <si>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</si>
  <si>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</si>
  <si>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</si>
  <si>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</si>
  <si>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</si>
  <si>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</si>
  <si>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</si>
  <si>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</si>
  <si>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</si>
  <si>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</si>
  <si>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</si>
  <si>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</si>
  <si>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</si>
  <si>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</si>
  <si>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</si>
  <si>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</si>
  <si>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</si>
  <si>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</si>
  <si>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</si>
  <si>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</si>
  <si>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</si>
  <si>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</si>
  <si>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</si>
  <si>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</si>
  <si>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</si>
  <si>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</si>
  <si>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</si>
  <si>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</si>
  <si>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</si>
  <si>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</si>
  <si>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</si>
  <si>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</si>
  <si>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</si>
  <si>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</si>
  <si>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</si>
  <si>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</si>
  <si>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</si>
  <si>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</si>
  <si>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</si>
  <si>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</si>
  <si>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</si>
  <si>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</si>
  <si>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</si>
  <si>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</si>
  <si>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</si>
  <si>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</si>
  <si>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</si>
  <si>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</si>
  <si>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</si>
  <si>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</si>
  <si>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</si>
  <si>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</si>
  <si>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</si>
  <si>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</si>
  <si>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</si>
  <si>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</si>
  <si>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</si>
  <si>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</si>
  <si>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</si>
  <si>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</si>
  <si>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</si>
  <si>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</si>
  <si>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</si>
  <si>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</si>
  <si>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</si>
  <si>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</si>
  <si>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</si>
  <si>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</si>
  <si>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</si>
  <si>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</si>
  <si>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</si>
  <si>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</si>
  <si>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</si>
  <si>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</si>
  <si>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</si>
  <si>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</si>
  <si>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</si>
  <si>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</si>
  <si>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</si>
  <si>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</si>
  <si>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</si>
  <si>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</si>
  <si>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</si>
  <si>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</si>
  <si>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</si>
  <si>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</si>
  <si>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</si>
  <si>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</si>
  <si>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</si>
  <si>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</si>
  <si>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</si>
  <si>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</si>
  <si>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</si>
  <si>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</si>
  <si>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</si>
  <si>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</si>
  <si>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</si>
  <si>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</si>
  <si>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</si>
  <si>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</si>
  <si>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</si>
  <si>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</si>
  <si>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</si>
  <si>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</si>
  <si>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</si>
  <si>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</si>
  <si>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</si>
  <si>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</si>
  <si>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</si>
  <si>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</si>
  <si>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</si>
  <si>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</si>
  <si>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</si>
  <si>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</si>
  <si>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</si>
  <si>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</si>
  <si>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</si>
  <si>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</si>
  <si>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</si>
  <si>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</si>
  <si>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</si>
  <si>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</si>
  <si>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</si>
  <si>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</si>
  <si>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</si>
  <si>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</si>
  <si>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</si>
  <si>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</si>
  <si>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</si>
  <si>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</si>
  <si>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</si>
  <si>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</si>
  <si>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</si>
  <si>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</si>
  <si>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</si>
  <si>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</si>
  <si>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</si>
  <si>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</si>
  <si>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</si>
  <si>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</si>
  <si>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</si>
  <si>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</si>
  <si>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</si>
  <si>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</si>
  <si>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</si>
  <si>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</si>
  <si>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</si>
  <si>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</si>
  <si>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</si>
  <si>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</si>
  <si>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</si>
  <si>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</si>
  <si>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</si>
  <si>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</si>
  <si>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</si>
  <si>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</si>
  <si>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</si>
  <si>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</si>
  <si>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</si>
  <si>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</si>
  <si>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</si>
  <si>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</si>
  <si>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</si>
  <si>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</si>
  <si>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</si>
  <si>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</si>
  <si>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</si>
  <si>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</si>
  <si>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</si>
  <si>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</si>
  <si>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</si>
  <si>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</si>
  <si>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</si>
  <si>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</si>
  <si>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</si>
  <si>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</si>
  <si>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</si>
  <si>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</si>
  <si>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</si>
  <si>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</si>
  <si>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</si>
  <si>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</si>
  <si>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</si>
  <si>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</si>
  <si>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</si>
  <si>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</si>
  <si>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</si>
  <si>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</si>
  <si>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</si>
  <si>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</si>
  <si>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</si>
  <si>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</si>
  <si>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</si>
  <si>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</si>
  <si>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</si>
  <si>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</si>
  <si>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</si>
  <si>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</si>
  <si>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</si>
  <si>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</si>
  <si>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</si>
  <si>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</si>
  <si>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</si>
  <si>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</si>
  <si>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</si>
  <si>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</si>
  <si>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</si>
  <si>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</si>
  <si>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</si>
  <si>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</si>
  <si>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</si>
  <si>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</si>
  <si>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</si>
  <si>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</si>
  <si>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</si>
  <si>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</si>
  <si>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</si>
  <si>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</si>
  <si>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</si>
  <si>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</si>
  <si>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</si>
  <si>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</si>
  <si>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</si>
  <si>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</si>
  <si>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</si>
  <si>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</si>
  <si>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</si>
  <si>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</si>
  <si>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</si>
  <si>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</si>
  <si>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</si>
  <si>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</si>
  <si>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</si>
  <si>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</si>
  <si>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</si>
  <si>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</si>
  <si>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</si>
  <si>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</si>
  <si>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</si>
  <si>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</si>
  <si>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</si>
  <si>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</si>
  <si>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</si>
  <si>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</si>
  <si>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</si>
  <si>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</si>
  <si>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</si>
  <si>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</si>
  <si>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</si>
  <si>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</si>
  <si>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</si>
  <si>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</si>
  <si>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</si>
  <si>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</si>
  <si>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</si>
  <si>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</si>
  <si>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</si>
  <si>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</si>
  <si>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</si>
  <si>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</si>
  <si>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</si>
  <si>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</si>
  <si>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</si>
  <si>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</si>
  <si>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</si>
  <si>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</si>
  <si>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</si>
  <si>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</si>
  <si>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</si>
  <si>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</si>
  <si>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</si>
  <si>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</si>
  <si>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</si>
  <si>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</si>
  <si>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</si>
  <si>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</si>
  <si>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</si>
  <si>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</si>
  <si>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</si>
  <si>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</si>
  <si>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</si>
  <si>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</si>
  <si>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</si>
  <si>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</si>
  <si>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</si>
  <si>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</si>
  <si>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</si>
  <si>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</si>
  <si>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</si>
  <si>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</si>
  <si>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</si>
  <si>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</si>
  <si>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</si>
  <si>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</si>
  <si>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</si>
  <si>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</si>
  <si>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</si>
  <si>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</si>
  <si>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</si>
  <si>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</si>
  <si>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</si>
  <si>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</si>
  <si>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</si>
  <si>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</si>
  <si>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</si>
  <si>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</si>
  <si>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</si>
  <si>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</si>
  <si>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</si>
  <si>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</si>
  <si>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</si>
  <si>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</si>
  <si>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</si>
  <si>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</si>
  <si>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</si>
  <si>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</si>
  <si>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</si>
  <si>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</si>
  <si>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</si>
  <si>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</si>
  <si>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</si>
  <si>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</si>
  <si>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</si>
  <si>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</si>
  <si>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</si>
  <si>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</si>
  <si>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</si>
  <si>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</si>
  <si>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</si>
  <si>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</si>
  <si>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</si>
  <si>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</si>
  <si>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</si>
  <si>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</si>
  <si>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</si>
  <si>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</si>
  <si>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</si>
  <si>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</si>
  <si>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</si>
  <si>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</si>
  <si>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</si>
  <si>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</si>
  <si>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</si>
  <si>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</si>
  <si>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</si>
  <si>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</si>
  <si>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</si>
  <si>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</si>
  <si>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</si>
  <si>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</si>
  <si>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</si>
  <si>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</si>
  <si>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</si>
  <si>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</si>
  <si>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</si>
  <si>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</si>
  <si>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</si>
  <si>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</si>
  <si>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</si>
  <si>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</si>
  <si>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</si>
  <si>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</si>
  <si>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</si>
  <si>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</si>
  <si>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</si>
  <si>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</si>
  <si>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</si>
  <si>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</si>
  <si>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</si>
  <si>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</si>
  <si>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</si>
  <si>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</si>
  <si>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</si>
  <si>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</si>
  <si>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</si>
  <si>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</si>
  <si>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</si>
  <si>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</si>
  <si>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</si>
  <si>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</si>
  <si>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</si>
  <si>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</si>
  <si>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</si>
  <si>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</si>
  <si>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</si>
  <si>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</si>
  <si>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</si>
  <si>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</si>
  <si>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</si>
  <si>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</si>
  <si>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</si>
  <si>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</si>
  <si>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</si>
  <si>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</si>
  <si>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</si>
  <si>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</si>
  <si>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</si>
  <si>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</si>
  <si>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</si>
  <si>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</si>
  <si>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</si>
  <si>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</si>
  <si>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</si>
  <si>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</si>
  <si>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</si>
  <si>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</si>
  <si>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</si>
  <si>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</si>
  <si>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</si>
  <si>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</si>
  <si>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</si>
  <si>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</si>
  <si>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</si>
  <si>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</si>
  <si>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</si>
  <si>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</si>
  <si>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</si>
  <si>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</si>
  <si>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</si>
  <si>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</si>
  <si>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</si>
  <si>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</si>
  <si>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</si>
  <si>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</si>
  <si>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</si>
  <si>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</si>
  <si>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</si>
  <si>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</si>
  <si>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</si>
  <si>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</si>
  <si>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</si>
  <si>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</si>
  <si>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</si>
  <si>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</si>
  <si>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</si>
  <si>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</si>
  <si>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</si>
  <si>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</si>
  <si>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</si>
  <si>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</si>
  <si>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</si>
  <si>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</si>
  <si>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</si>
  <si>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</si>
  <si>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</si>
  <si>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</si>
  <si>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</si>
  <si>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</si>
  <si>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</si>
  <si>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</si>
  <si>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</si>
  <si>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</si>
  <si>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</si>
  <si>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</si>
  <si>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</si>
  <si>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</si>
  <si>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</si>
  <si>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</si>
  <si>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</si>
  <si>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</si>
  <si>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</si>
  <si>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</si>
  <si>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</si>
  <si>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</si>
  <si>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</si>
  <si>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</si>
  <si>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</si>
  <si>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</si>
  <si>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</si>
  <si>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</si>
  <si>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</si>
  <si>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</si>
  <si>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</si>
  <si>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</si>
  <si>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</si>
  <si>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</si>
  <si>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</si>
  <si>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</si>
  <si>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</si>
  <si>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</si>
  <si>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</si>
  <si>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</si>
  <si>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</si>
  <si>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</si>
  <si>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</si>
  <si>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</si>
  <si>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</si>
  <si>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</si>
  <si>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</si>
  <si>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</si>
  <si>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</si>
  <si>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</si>
  <si>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</si>
  <si>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</si>
  <si>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</si>
  <si>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</si>
  <si>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</si>
  <si>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</si>
  <si>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</si>
  <si>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</si>
  <si>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</si>
  <si>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</si>
  <si>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</si>
  <si>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</si>
  <si>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</si>
  <si>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</si>
  <si>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</si>
  <si>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</si>
  <si>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</si>
  <si>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</si>
  <si>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</si>
  <si>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</si>
  <si>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</si>
  <si>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</si>
  <si>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</si>
  <si>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</si>
  <si>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</si>
  <si>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</si>
  <si>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</si>
  <si>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</si>
  <si>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</si>
  <si>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</si>
  <si>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</si>
  <si>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</si>
  <si>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</si>
  <si>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</si>
  <si>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</si>
  <si>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</si>
  <si>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</si>
  <si>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</si>
  <si>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</si>
  <si>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</si>
  <si>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</si>
  <si>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</si>
  <si>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</si>
  <si>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</si>
  <si>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</si>
  <si>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</si>
  <si>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</si>
  <si>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</si>
  <si>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</si>
  <si>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</si>
  <si>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</si>
  <si>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</si>
  <si>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</si>
  <si>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</si>
  <si>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</si>
  <si>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</si>
  <si>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</si>
  <si>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</si>
  <si>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</si>
  <si>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</si>
  <si>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</si>
  <si>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</si>
  <si>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</si>
  <si>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</si>
  <si>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</si>
  <si>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</si>
  <si>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</si>
  <si>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</si>
  <si>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</si>
  <si>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</si>
  <si>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</si>
  <si>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</si>
  <si>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</si>
  <si>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</si>
  <si>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</si>
  <si>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</si>
  <si>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</si>
  <si>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</si>
  <si>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</si>
  <si>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</si>
  <si>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</si>
  <si>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</si>
  <si>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</si>
  <si>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</si>
  <si>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</si>
  <si>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</si>
  <si>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</si>
  <si>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</si>
  <si>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</si>
  <si>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</si>
  <si>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</si>
  <si>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</si>
  <si>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</si>
  <si>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</si>
  <si>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</si>
  <si>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</si>
  <si>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</si>
  <si>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</si>
  <si>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</si>
  <si>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</si>
  <si>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</si>
  <si>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</si>
  <si>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</si>
  <si>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</si>
  <si>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</si>
  <si>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</si>
  <si>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</si>
  <si>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</si>
  <si>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</si>
  <si>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</si>
  <si>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</si>
  <si>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</si>
  <si>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</si>
  <si>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</si>
  <si>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</si>
  <si>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</si>
  <si>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</si>
  <si>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</si>
  <si>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</si>
  <si>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</si>
  <si>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</si>
  <si>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</si>
  <si>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</si>
  <si>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</si>
  <si>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</si>
  <si>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</si>
  <si>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</si>
  <si>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</si>
  <si>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</si>
  <si>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</si>
  <si>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</si>
  <si>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</si>
  <si>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</si>
  <si>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</si>
  <si>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</si>
  <si>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</si>
  <si>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</si>
  <si>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</si>
  <si>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</si>
  <si>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</si>
  <si>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</si>
  <si>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</si>
  <si>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</si>
  <si>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</si>
  <si>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</si>
  <si>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</si>
  <si>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</si>
  <si>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</si>
  <si>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</si>
  <si>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</si>
  <si>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</si>
  <si>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</si>
  <si>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</si>
  <si>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</si>
  <si>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</si>
  <si>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</si>
  <si>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</si>
  <si>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</si>
  <si>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</si>
  <si>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</si>
  <si>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</si>
  <si>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</si>
  <si>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</si>
  <si>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</si>
  <si>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</si>
  <si>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</si>
  <si>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</si>
  <si>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</si>
  <si>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</si>
  <si>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</si>
  <si>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</si>
  <si>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</si>
  <si>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</si>
  <si>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</si>
  <si>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</si>
  <si>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</si>
  <si>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</si>
  <si>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</si>
  <si>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</si>
  <si>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</si>
  <si>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</si>
  <si>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</si>
  <si>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</si>
  <si>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</si>
  <si>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</si>
  <si>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</si>
  <si>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</si>
  <si>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</si>
  <si>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</si>
  <si>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</si>
  <si>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</si>
  <si>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</si>
  <si>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</si>
  <si>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</si>
  <si>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</si>
  <si>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</si>
  <si>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</si>
  <si>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</si>
  <si>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</si>
  <si>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</si>
  <si>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</si>
  <si>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</si>
  <si>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</si>
  <si>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</si>
  <si>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</si>
  <si>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</si>
  <si>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</si>
  <si>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</si>
  <si>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</si>
  <si>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</si>
  <si>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</si>
  <si>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</si>
  <si>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</si>
  <si>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</si>
  <si>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</si>
  <si>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</si>
  <si>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</si>
  <si>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</si>
  <si>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</si>
  <si>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</si>
  <si>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</si>
  <si>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</si>
  <si>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</si>
  <si>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</si>
  <si>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</si>
  <si>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</si>
  <si>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</si>
  <si>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</si>
  <si>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</si>
  <si>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</si>
  <si>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</si>
  <si>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</si>
  <si>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</si>
  <si>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</si>
  <si>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</si>
  <si>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</si>
  <si>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</si>
  <si>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</si>
  <si>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</si>
  <si>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</si>
  <si>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</si>
  <si>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</si>
  <si>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</si>
  <si>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</si>
  <si>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</si>
  <si>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</si>
  <si>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</si>
  <si>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</si>
  <si>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</si>
  <si>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</si>
  <si>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</si>
  <si>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</si>
  <si>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</si>
  <si>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</si>
  <si>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</si>
  <si>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</si>
  <si>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</si>
  <si>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</si>
  <si>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</si>
  <si>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</si>
  <si>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</si>
  <si>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</si>
  <si>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</si>
  <si>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</si>
  <si>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</si>
  <si>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</si>
  <si>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</si>
  <si>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</si>
  <si>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</si>
  <si>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</si>
  <si>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</si>
  <si>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</si>
  <si>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</si>
  <si>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</si>
  <si>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</si>
  <si>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</si>
  <si>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</si>
  <si>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</si>
  <si>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</si>
  <si>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</si>
  <si>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</si>
  <si>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</si>
  <si>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</si>
  <si>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</si>
  <si>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</si>
  <si>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</si>
  <si>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</si>
  <si>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</si>
  <si>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</si>
  <si>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</si>
  <si>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</si>
  <si>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</si>
  <si>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</si>
  <si>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</si>
  <si>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</si>
  <si>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</si>
  <si>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</si>
  <si>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</si>
  <si>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</si>
  <si>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</si>
  <si>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</si>
  <si>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</si>
  <si>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</si>
  <si>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</si>
  <si>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</si>
  <si>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</si>
  <si>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</si>
  <si>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</si>
  <si>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</si>
  <si>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</si>
  <si>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</si>
  <si>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</si>
  <si>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</si>
  <si>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</si>
  <si>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</si>
  <si>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</si>
  <si>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</si>
  <si>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</si>
  <si>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</si>
  <si>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</si>
  <si>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</si>
  <si>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</si>
  <si>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</si>
  <si>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</si>
  <si>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</si>
  <si>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</si>
  <si>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</si>
  <si>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</si>
  <si>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</si>
  <si>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</si>
  <si>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</si>
  <si>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</si>
  <si>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</si>
  <si>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</si>
  <si>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</si>
  <si>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</si>
  <si>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</si>
  <si>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</si>
  <si>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</si>
  <si>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</si>
  <si>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</si>
  <si>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</si>
  <si>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</si>
  <si>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</si>
  <si>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</si>
  <si>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</si>
  <si>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</si>
  <si>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</si>
  <si>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</si>
  <si>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</si>
  <si>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</si>
  <si>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</si>
  <si>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</si>
  <si>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</si>
  <si>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</si>
  <si>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</si>
  <si>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</si>
  <si>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</si>
  <si>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</si>
  <si>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</si>
  <si>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</si>
  <si>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</si>
  <si>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</si>
  <si>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</si>
  <si>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</si>
  <si>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</si>
  <si>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</si>
  <si>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</si>
  <si>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</si>
  <si>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</si>
  <si>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</si>
  <si>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</si>
  <si>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</si>
  <si>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</si>
  <si>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</si>
  <si>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</si>
  <si>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</si>
  <si>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</si>
  <si>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</si>
  <si>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</si>
  <si>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</si>
  <si>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</si>
  <si>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</si>
  <si>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</si>
  <si>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</si>
  <si>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</si>
  <si>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</si>
  <si>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</si>
  <si>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</si>
  <si>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</si>
  <si>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</si>
  <si>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</si>
  <si>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</si>
  <si>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</si>
  <si>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</si>
  <si>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</si>
  <si>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</si>
  <si>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</si>
  <si>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</si>
  <si>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</si>
  <si>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</si>
  <si>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</si>
  <si>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</si>
  <si>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</si>
  <si>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</si>
  <si>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</si>
  <si>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</si>
  <si>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</si>
  <si>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</si>
  <si>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</si>
  <si>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</si>
  <si>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</si>
  <si>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</si>
  <si>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</si>
  <si>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</si>
  <si>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</si>
  <si>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</si>
  <si>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</si>
  <si>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</si>
  <si>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</si>
  <si>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</si>
  <si>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</si>
  <si>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</si>
  <si>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</si>
  <si>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</si>
  <si>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</si>
  <si>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</si>
  <si>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</si>
  <si>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</si>
  <si>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</si>
  <si>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</si>
  <si>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</si>
  <si>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</si>
  <si>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</si>
  <si>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</si>
  <si>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</si>
  <si>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</si>
  <si>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</si>
  <si>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</si>
  <si>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</si>
  <si>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</si>
  <si>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</si>
  <si>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</si>
  <si>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</si>
  <si>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</si>
  <si>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</si>
  <si>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</si>
  <si>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</si>
  <si>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</si>
  <si>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</si>
  <si>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</si>
  <si>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</si>
  <si>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</si>
  <si>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</si>
  <si>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</si>
  <si>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</si>
  <si>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</si>
  <si>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</si>
  <si>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</si>
  <si>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</si>
  <si>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</si>
  <si>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</si>
  <si>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</si>
  <si>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</si>
  <si>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</si>
  <si>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</si>
  <si>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</si>
  <si>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</si>
  <si>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</si>
  <si>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</si>
  <si>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</si>
  <si>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</si>
  <si>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</si>
  <si>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</si>
  <si>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</si>
  <si>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</si>
  <si>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</si>
  <si>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</si>
  <si>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</si>
  <si>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</si>
  <si>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</si>
  <si>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</si>
  <si>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</si>
  <si>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</si>
  <si>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</si>
  <si>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</si>
  <si>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</si>
  <si>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</si>
  <si>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</si>
  <si>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</si>
  <si>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</si>
  <si>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</si>
  <si>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</si>
  <si>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</si>
  <si>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</si>
  <si>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</si>
  <si>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</si>
  <si>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</si>
  <si>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</si>
  <si>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</si>
  <si>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</si>
  <si>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</si>
  <si>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</si>
  <si>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</si>
  <si>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</si>
  <si>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</si>
  <si>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</si>
  <si>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</si>
  <si>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</si>
  <si>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</si>
  <si>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</si>
  <si>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</si>
  <si>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</si>
  <si>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</si>
  <si>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</si>
  <si>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</si>
  <si>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</si>
  <si>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</si>
  <si>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</si>
  <si>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</si>
  <si>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</si>
  <si>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</si>
  <si>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</si>
  <si>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</si>
  <si>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</si>
  <si>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</si>
  <si>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</si>
  <si>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</si>
  <si>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</si>
  <si>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</si>
  <si>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</si>
  <si>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</si>
  <si>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</si>
  <si>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</si>
  <si>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</si>
  <si>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</si>
  <si>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</si>
  <si>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</si>
  <si>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</si>
  <si>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</si>
  <si>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</si>
  <si>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</si>
  <si>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</si>
  <si>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</si>
  <si>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</si>
  <si>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</si>
  <si>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</si>
  <si>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</si>
  <si>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</si>
  <si>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</si>
  <si>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</si>
  <si>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</si>
  <si>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</si>
  <si>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</si>
  <si>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</si>
  <si>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</si>
  <si>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</si>
  <si>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</si>
  <si>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</si>
  <si>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</si>
  <si>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</si>
  <si>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</si>
  <si>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</si>
  <si>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</si>
  <si>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</si>
  <si>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</si>
  <si>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</si>
  <si>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</si>
  <si>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</si>
  <si>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</si>
  <si>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</si>
  <si>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</si>
  <si>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</si>
  <si>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</si>
  <si>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</si>
  <si>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</si>
  <si>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</si>
  <si>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</si>
  <si>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</si>
  <si>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</si>
  <si>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</si>
  <si>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</si>
  <si>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</si>
  <si>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</si>
  <si>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</si>
  <si>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</si>
  <si>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</si>
  <si>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</si>
  <si>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</si>
  <si>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</si>
  <si>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</si>
  <si>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</si>
  <si>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</si>
  <si>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</si>
  <si>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</si>
  <si>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</si>
  <si>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</si>
  <si>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</si>
  <si>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</si>
  <si>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</si>
  <si>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</si>
  <si>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</si>
  <si>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</si>
  <si>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</si>
  <si>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</si>
  <si>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</si>
  <si>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</si>
  <si>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</si>
  <si>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</si>
  <si>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</si>
  <si>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</si>
  <si>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</si>
  <si>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</si>
  <si>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</si>
  <si>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</si>
  <si>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</si>
  <si>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</si>
  <si>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</si>
  <si>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</si>
  <si>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</si>
  <si>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</si>
  <si>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</si>
  <si>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</si>
  <si>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</si>
  <si>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</si>
  <si>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</si>
  <si>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</si>
  <si>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</si>
  <si>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</si>
  <si>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</si>
  <si>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</si>
  <si>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</si>
  <si>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</si>
  <si>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</si>
  <si>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</si>
  <si>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</si>
  <si>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</si>
  <si>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</si>
  <si>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</si>
  <si>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</si>
  <si>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</si>
  <si>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</si>
  <si>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</si>
  <si>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</si>
  <si>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</si>
  <si>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</si>
  <si>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</si>
  <si>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</si>
  <si>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</si>
  <si>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</si>
  <si>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</si>
  <si>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</si>
  <si>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</si>
  <si>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</si>
  <si>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</si>
  <si>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</si>
  <si>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</si>
  <si>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</si>
  <si>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</si>
  <si>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</si>
  <si>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</si>
  <si>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</si>
  <si>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</si>
  <si>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</si>
  <si>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</si>
  <si>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</si>
  <si>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</si>
  <si>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</si>
  <si>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</si>
  <si>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</si>
  <si>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</si>
  <si>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</si>
  <si>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</si>
  <si>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</si>
  <si>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</si>
  <si>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</si>
  <si>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</si>
  <si>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</si>
  <si>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</si>
  <si>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</si>
  <si>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</si>
  <si>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</si>
  <si>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</si>
  <si>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</si>
  <si>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</si>
  <si>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</si>
  <si>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</si>
  <si>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</si>
  <si>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</si>
  <si>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</si>
  <si>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</si>
  <si>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</si>
  <si>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</si>
  <si>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</si>
  <si>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</si>
  <si>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</si>
  <si>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</si>
  <si>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</si>
  <si>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</si>
  <si>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</si>
  <si>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</si>
  <si>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</si>
  <si>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</si>
  <si>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</si>
  <si>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</si>
  <si>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</si>
  <si>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</si>
  <si>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</si>
  <si>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</si>
  <si>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</si>
  <si>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</si>
  <si>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</si>
  <si>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</si>
  <si>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</si>
  <si>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</si>
  <si>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</si>
  <si>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</si>
  <si>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</si>
  <si>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</si>
  <si>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</si>
  <si>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</si>
  <si>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</si>
  <si>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</si>
  <si>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</si>
  <si>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</si>
  <si>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</si>
  <si>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</si>
  <si>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</si>
  <si>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</si>
  <si>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</si>
  <si>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</si>
  <si>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</si>
  <si>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</si>
  <si>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</si>
  <si>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</si>
  <si>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</si>
  <si>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</si>
  <si>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</si>
  <si>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</si>
  <si>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</si>
  <si>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</si>
  <si>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</si>
  <si>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</si>
  <si>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</si>
  <si>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</si>
  <si>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</si>
  <si>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</si>
  <si>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</si>
  <si>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</si>
  <si>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</si>
  <si>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</si>
  <si>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</si>
  <si>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</si>
  <si>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</si>
  <si>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</si>
  <si>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</si>
  <si>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</si>
  <si>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</si>
  <si>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</si>
  <si>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</si>
  <si>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</si>
  <si>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</si>
  <si>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</si>
  <si>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</si>
  <si>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</si>
  <si>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</si>
  <si>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</si>
  <si>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</si>
  <si>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</si>
  <si>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</si>
  <si>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</si>
  <si>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</si>
  <si>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</si>
  <si>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</si>
  <si>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</si>
  <si>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</si>
  <si>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</si>
  <si>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</si>
  <si>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</si>
  <si>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</si>
  <si>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</si>
  <si>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</si>
  <si>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</si>
  <si>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</si>
  <si>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</si>
  <si>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</si>
  <si>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</si>
  <si>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</si>
  <si>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</si>
  <si>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</si>
  <si>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</si>
  <si>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</si>
  <si>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</si>
  <si>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</si>
  <si>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</si>
  <si>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</si>
  <si>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</si>
  <si>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</si>
  <si>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</si>
  <si>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</si>
  <si>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</si>
  <si>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</si>
  <si>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</si>
  <si>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</si>
  <si>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</si>
  <si>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</si>
  <si>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</si>
  <si>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</si>
  <si>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</si>
  <si>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</si>
  <si>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</si>
  <si>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</si>
  <si>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</si>
  <si>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</si>
  <si>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</si>
  <si>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</si>
  <si>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</si>
  <si>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</si>
  <si>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</si>
  <si>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</si>
  <si>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</si>
  <si>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</si>
  <si>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</si>
  <si>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</si>
  <si>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</si>
  <si>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</si>
  <si>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</si>
  <si>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</si>
  <si>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</si>
  <si>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</si>
  <si>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</si>
  <si>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</si>
  <si>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</si>
  <si>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</si>
  <si>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</si>
  <si>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</si>
  <si>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</si>
  <si>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</si>
  <si>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</si>
  <si>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</si>
  <si>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</si>
  <si>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</si>
  <si>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</si>
  <si>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</si>
  <si>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</si>
  <si>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</si>
  <si>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</si>
  <si>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</si>
  <si>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</si>
  <si>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</si>
  <si>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</si>
  <si>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</si>
  <si>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</si>
  <si>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</si>
  <si>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</si>
  <si>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</si>
  <si>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</si>
  <si>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</si>
  <si>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</si>
  <si>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</si>
  <si>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</si>
  <si>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</si>
  <si>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</si>
  <si>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</si>
  <si>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</si>
  <si>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</si>
  <si>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</si>
  <si>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</si>
  <si>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</si>
  <si>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</si>
  <si>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</si>
  <si>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</si>
  <si>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</si>
  <si>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</si>
  <si>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</si>
  <si>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</si>
  <si>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</si>
  <si>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</si>
  <si>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</si>
  <si>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</si>
  <si>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</si>
  <si>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</si>
  <si>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</si>
  <si>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</si>
  <si>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</si>
  <si>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</si>
  <si>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</si>
  <si>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</si>
  <si>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</si>
  <si>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</si>
  <si>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</si>
  <si>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</si>
  <si>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</si>
  <si>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</si>
  <si>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</si>
  <si>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</si>
  <si>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</si>
  <si>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</si>
  <si>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</si>
  <si>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</si>
  <si>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</si>
  <si>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</si>
  <si>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</si>
  <si>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</si>
  <si>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</si>
  <si>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</si>
  <si>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</si>
  <si>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</si>
  <si>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</si>
  <si>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</si>
  <si>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</si>
  <si>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</si>
  <si>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</si>
  <si>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</si>
  <si>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</si>
  <si>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</si>
  <si>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</si>
  <si>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</si>
  <si>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</si>
  <si>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</si>
  <si>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</si>
  <si>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</si>
  <si>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</si>
  <si>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</si>
  <si>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</si>
  <si>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</si>
  <si>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</si>
  <si>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</si>
  <si>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</si>
  <si>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</si>
  <si>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</si>
  <si>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</si>
  <si>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</si>
  <si>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</si>
  <si>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</si>
  <si>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</si>
  <si>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</si>
  <si>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</si>
  <si>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</si>
  <si>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</si>
  <si>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</si>
  <si>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</si>
  <si>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</si>
  <si>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</si>
  <si>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</si>
  <si>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</si>
  <si>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</si>
  <si>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</si>
  <si>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</si>
  <si>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</si>
  <si>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</si>
  <si>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</si>
  <si>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</si>
  <si>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</si>
  <si>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</si>
  <si>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</si>
  <si>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</si>
  <si>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</si>
  <si>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</si>
  <si>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</si>
  <si>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</si>
  <si>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</si>
  <si>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</si>
  <si>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</si>
  <si>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</si>
  <si>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</si>
  <si>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</si>
  <si>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</si>
  <si>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</si>
  <si>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</si>
  <si>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</si>
  <si>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</si>
  <si>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</si>
  <si>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</si>
  <si>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</si>
  <si>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</si>
  <si>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</si>
  <si>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</si>
  <si>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</si>
  <si>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</si>
  <si>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</si>
  <si>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</si>
  <si>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</si>
  <si>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</si>
  <si>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</si>
  <si>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</si>
  <si>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</si>
  <si>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</si>
  <si>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</si>
  <si>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</si>
  <si>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</si>
  <si>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</si>
  <si>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</si>
  <si>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</si>
  <si>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</si>
  <si>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</si>
  <si>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</si>
  <si>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</si>
  <si>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</si>
  <si>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</si>
  <si>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</si>
  <si>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</si>
  <si>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</si>
  <si>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</si>
  <si>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</si>
  <si>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</si>
  <si>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</si>
  <si>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</si>
  <si>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</si>
  <si>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</si>
  <si>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</si>
  <si>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</si>
  <si>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</si>
  <si>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</si>
  <si>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</si>
  <si>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</si>
  <si>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</si>
  <si>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</si>
  <si>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</si>
  <si>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</si>
  <si>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</si>
  <si>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</si>
  <si>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</si>
  <si>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</si>
  <si>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</si>
  <si>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</si>
  <si>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</si>
  <si>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</si>
  <si>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</si>
  <si>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</si>
  <si>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</si>
  <si>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</si>
  <si>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</si>
  <si>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</si>
  <si>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</si>
  <si>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</si>
  <si>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</si>
  <si>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</si>
  <si>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</si>
  <si>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</si>
  <si>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</si>
  <si>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</si>
  <si>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</si>
  <si>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</si>
  <si>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</si>
  <si>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</si>
  <si>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</si>
  <si>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</si>
  <si>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</si>
  <si>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</si>
  <si>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</si>
  <si>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</si>
  <si>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</si>
  <si>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</si>
  <si>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</si>
  <si>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</si>
  <si>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</si>
  <si>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</si>
  <si>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</si>
  <si>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</si>
  <si>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</si>
  <si>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</si>
  <si>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</si>
  <si>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</si>
  <si>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</si>
  <si>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</si>
  <si>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</si>
  <si>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</si>
  <si>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</si>
  <si>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</si>
  <si>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</si>
  <si>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</si>
  <si>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</si>
  <si>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</si>
  <si>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</si>
  <si>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</si>
  <si>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</si>
  <si>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</si>
  <si>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</si>
  <si>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</si>
  <si>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</si>
  <si>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</si>
  <si>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</si>
  <si>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</si>
  <si>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</si>
  <si>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</si>
  <si>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</si>
  <si>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</si>
  <si>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</si>
  <si>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</si>
  <si>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</si>
  <si>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</si>
  <si>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</si>
  <si>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</si>
  <si>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</si>
  <si>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</si>
  <si>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</si>
  <si>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</si>
  <si>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</si>
  <si>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</si>
  <si>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</si>
  <si>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</si>
  <si>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</si>
  <si>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</si>
  <si>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</si>
  <si>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</si>
  <si>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</si>
  <si>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</si>
  <si>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</si>
  <si>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</si>
  <si>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</si>
  <si>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</si>
  <si>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</si>
  <si>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</si>
  <si>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</si>
  <si>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</si>
  <si>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</si>
  <si>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</si>
  <si>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</si>
  <si>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</si>
  <si>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</si>
  <si>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</si>
  <si>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</si>
  <si>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</si>
  <si>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</si>
  <si>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</si>
  <si>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</si>
  <si>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</si>
  <si>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</si>
  <si>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</si>
  <si>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</si>
  <si>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</si>
  <si>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</si>
  <si>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</si>
  <si>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</si>
  <si>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</si>
  <si>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</si>
  <si>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</si>
  <si>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</si>
  <si>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</si>
  <si>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</si>
  <si>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</si>
  <si>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</si>
  <si>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</si>
  <si>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</si>
  <si>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</si>
  <si>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</si>
  <si>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</si>
  <si>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</si>
  <si>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</si>
  <si>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</si>
  <si>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</si>
  <si>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</si>
  <si>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</si>
  <si>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</si>
  <si>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</si>
  <si>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</si>
  <si>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</si>
  <si>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</si>
  <si>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</si>
  <si>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</si>
  <si>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</si>
  <si>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</si>
  <si>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</si>
  <si>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</si>
  <si>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</si>
  <si>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</si>
  <si>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</si>
  <si>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</si>
  <si>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</si>
  <si>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</si>
  <si>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</si>
  <si>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</si>
  <si>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</si>
  <si>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</si>
  <si>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</si>
  <si>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</si>
  <si>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</si>
  <si>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</si>
  <si>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</si>
  <si>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</si>
  <si>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</si>
  <si>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</si>
  <si>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</si>
  <si>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</si>
  <si>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</si>
  <si>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</si>
  <si>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</si>
  <si>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</si>
  <si>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</si>
  <si>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</si>
  <si>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</si>
  <si>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</si>
  <si>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</si>
  <si>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</si>
  <si>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</si>
  <si>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</si>
  <si>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</si>
  <si>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</si>
  <si>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</si>
  <si>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</si>
  <si>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</si>
  <si>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</si>
  <si>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</si>
  <si>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</si>
  <si>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</si>
  <si>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</si>
  <si>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</si>
  <si>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</si>
  <si>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</si>
  <si>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</si>
  <si>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</si>
  <si>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</si>
  <si>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</si>
  <si>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</si>
  <si>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</si>
  <si>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</si>
  <si>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</si>
  <si>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</si>
  <si>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</si>
  <si>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</si>
  <si>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</si>
  <si>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</si>
  <si>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</si>
  <si>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</si>
  <si>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</si>
  <si>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</si>
  <si>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</si>
  <si>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</si>
  <si>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</si>
  <si>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</si>
  <si>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</si>
  <si>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</si>
  <si>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</si>
  <si>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</si>
  <si>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</si>
  <si>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</si>
  <si>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</si>
  <si>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</si>
  <si>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</si>
  <si>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</si>
  <si>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</si>
  <si>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</si>
  <si>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</si>
  <si>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</si>
  <si>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</si>
  <si>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</si>
  <si>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</si>
  <si>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</si>
  <si>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</si>
  <si>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</si>
  <si>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</si>
  <si>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</si>
  <si>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</si>
  <si>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</si>
  <si>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</si>
  <si>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</si>
  <si>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</si>
  <si>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</si>
  <si>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</si>
  <si>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</si>
  <si>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</si>
  <si>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</si>
  <si>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</si>
  <si>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</si>
  <si>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</si>
  <si>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</si>
  <si>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</si>
  <si>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</si>
  <si>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</si>
  <si>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</si>
  <si>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</si>
  <si>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</si>
  <si>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</si>
  <si>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</si>
  <si>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</si>
  <si>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</si>
  <si>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</si>
  <si>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</si>
  <si>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</si>
  <si>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</si>
  <si>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</si>
  <si>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</si>
  <si>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</si>
  <si>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</si>
  <si>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</si>
  <si>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</si>
  <si>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</si>
  <si>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</si>
  <si>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</si>
  <si>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</si>
  <si>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</si>
  <si>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</si>
  <si>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</si>
  <si>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</si>
  <si>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</si>
  <si>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</si>
  <si>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</si>
  <si>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</si>
  <si>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</si>
  <si>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</si>
  <si>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</si>
  <si>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</si>
  <si>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</si>
  <si>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</si>
  <si>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</si>
  <si>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</si>
  <si>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</si>
  <si>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</si>
  <si>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</si>
  <si>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</si>
  <si>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</si>
  <si>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</si>
  <si>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</si>
  <si>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</si>
  <si>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</si>
  <si>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</si>
  <si>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</si>
  <si>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</si>
  <si>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</si>
  <si>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</si>
  <si>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</si>
  <si>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</si>
  <si>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</si>
  <si>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</si>
  <si>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</si>
  <si>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</si>
  <si>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</si>
  <si>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</si>
  <si>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</si>
  <si>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</si>
  <si>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</si>
  <si>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</si>
  <si>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</si>
  <si>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</si>
  <si>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</si>
  <si>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</si>
  <si>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</si>
  <si>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</si>
  <si>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</si>
  <si>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</si>
  <si>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</si>
  <si>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</si>
  <si>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</si>
  <si>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</si>
  <si>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</si>
  <si>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</si>
  <si>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</si>
  <si>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</si>
  <si>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</si>
  <si>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</si>
  <si>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</si>
  <si>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</si>
  <si>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</si>
  <si>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</si>
  <si>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</si>
  <si>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</si>
  <si>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</si>
  <si>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</si>
  <si>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</si>
  <si>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</si>
  <si>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</si>
  <si>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</si>
  <si>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</si>
  <si>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</si>
  <si>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</si>
  <si>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</si>
  <si>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</si>
  <si>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</si>
  <si>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</si>
  <si>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</si>
  <si>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</si>
  <si>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</si>
  <si>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</si>
  <si>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</si>
  <si>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</si>
  <si>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</si>
  <si>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</si>
  <si>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</si>
  <si>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</si>
  <si>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</si>
  <si>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</si>
  <si>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</si>
  <si>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</si>
  <si>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</si>
  <si>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</si>
  <si>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</si>
  <si>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</si>
  <si>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</si>
  <si>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</si>
  <si>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</si>
  <si>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</si>
  <si>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</si>
  <si>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</si>
  <si>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</si>
  <si>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</si>
  <si>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</si>
  <si>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</si>
  <si>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</si>
  <si>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</si>
  <si>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</si>
  <si>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</si>
  <si>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</si>
  <si>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</si>
  <si>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</si>
  <si>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</si>
  <si>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</si>
  <si>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</si>
  <si>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</si>
  <si>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</si>
  <si>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</si>
  <si>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</si>
  <si>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</si>
  <si>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</si>
  <si>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</si>
  <si>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</si>
  <si>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</si>
  <si>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</si>
  <si>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</si>
  <si>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</si>
  <si>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</si>
  <si>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</si>
  <si>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</si>
  <si>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</si>
  <si>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</si>
  <si>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</si>
  <si>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</si>
  <si>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</si>
  <si>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</si>
  <si>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</si>
  <si>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</si>
  <si>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</si>
  <si>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</si>
  <si>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</si>
  <si>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</si>
  <si>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</si>
  <si>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</si>
  <si>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</si>
  <si>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</si>
  <si>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</si>
  <si>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</si>
  <si>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</si>
  <si>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</si>
  <si>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</si>
  <si>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</si>
  <si>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</si>
  <si>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</si>
  <si>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</si>
  <si>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</si>
  <si>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</si>
  <si>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</si>
  <si>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</si>
  <si>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</si>
  <si>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</si>
  <si>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</si>
  <si>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</si>
  <si>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</si>
  <si>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</si>
  <si>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</si>
  <si>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</si>
  <si>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</si>
  <si>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</si>
  <si>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</si>
  <si>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</si>
  <si>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</si>
  <si>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</si>
  <si>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</si>
  <si>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</si>
  <si>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</si>
  <si>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</si>
  <si>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</si>
  <si>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</si>
  <si>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</si>
  <si>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</si>
  <si>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</si>
  <si>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</si>
  <si>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</si>
  <si>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</si>
  <si>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</si>
  <si>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</si>
  <si>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</si>
  <si>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</si>
  <si>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</si>
  <si>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</si>
  <si>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</si>
  <si>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</si>
  <si>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</si>
  <si>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</si>
  <si>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</si>
  <si>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</si>
  <si>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</si>
  <si>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</si>
  <si>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</si>
  <si>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</si>
  <si>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</si>
  <si>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</si>
  <si>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</si>
  <si>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</si>
  <si>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</si>
  <si>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</si>
  <si>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</si>
  <si>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</si>
  <si>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</si>
  <si>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</si>
  <si>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</si>
  <si>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</si>
  <si>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</si>
  <si>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</si>
  <si>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</si>
  <si>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</si>
  <si>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</si>
  <si>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</si>
  <si>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</si>
  <si>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</si>
  <si>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</si>
  <si>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</si>
  <si>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</si>
  <si>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</si>
  <si>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</si>
  <si>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</si>
  <si>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</si>
  <si>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</si>
  <si>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</si>
  <si>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</si>
  <si>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</si>
  <si>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</si>
  <si>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</si>
  <si>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</si>
  <si>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</si>
  <si>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</si>
  <si>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</si>
  <si>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</si>
  <si>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</si>
  <si>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</si>
  <si>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</si>
  <si>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</si>
  <si>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</si>
  <si>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</si>
  <si>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</si>
  <si>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</si>
  <si>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</si>
  <si>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</si>
  <si>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</si>
  <si>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</si>
  <si>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</si>
  <si>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</si>
  <si>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</si>
  <si>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</si>
  <si>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</si>
  <si>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</si>
  <si>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</si>
  <si>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</si>
  <si>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</si>
  <si>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</si>
  <si>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</si>
  <si>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</si>
  <si>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</si>
  <si>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</si>
  <si>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</si>
  <si>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</si>
  <si>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</si>
  <si>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</si>
  <si>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</si>
  <si>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</si>
  <si>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</si>
  <si>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</si>
  <si>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</si>
  <si>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</si>
  <si>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</si>
  <si>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</si>
  <si>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</si>
  <si>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</si>
  <si>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</si>
  <si>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</si>
  <si>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</si>
  <si>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</si>
  <si>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</si>
  <si>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</si>
  <si>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</si>
  <si>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</si>
  <si>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</si>
  <si>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</si>
  <si>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</si>
  <si>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</si>
  <si>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</si>
  <si>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</si>
  <si>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</si>
  <si>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</si>
  <si>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</si>
  <si>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</si>
  <si>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</si>
  <si>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</si>
  <si>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</si>
  <si>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</si>
  <si>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</si>
  <si>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</si>
  <si>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</si>
  <si>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</si>
  <si>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</si>
  <si>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</si>
  <si>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</si>
  <si>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</si>
  <si>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</si>
  <si>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</si>
  <si>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</si>
  <si>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</si>
  <si>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</si>
  <si>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</si>
  <si>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</si>
  <si>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</si>
  <si>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</si>
  <si>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</si>
  <si>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</si>
  <si>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</si>
  <si>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</si>
  <si>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</si>
  <si>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</si>
  <si>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</si>
  <si>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</si>
  <si>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</si>
  <si>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</si>
  <si>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</si>
  <si>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</si>
  <si>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</si>
  <si>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</si>
  <si>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</si>
  <si>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</si>
  <si>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</si>
  <si>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</si>
  <si>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</si>
  <si>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</si>
  <si>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</si>
  <si>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</si>
  <si>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</si>
  <si>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</si>
  <si>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</si>
  <si>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</si>
  <si>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</si>
  <si>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</si>
  <si>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</si>
  <si>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</si>
  <si>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</si>
  <si>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</si>
  <si>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</si>
  <si>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</si>
  <si>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</si>
  <si>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</si>
  <si>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</si>
  <si>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</si>
  <si>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</si>
  <si>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</si>
  <si>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</si>
  <si>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</si>
  <si>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</si>
  <si>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</si>
  <si>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</si>
  <si>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</si>
  <si>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</si>
  <si>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</si>
  <si>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</si>
  <si>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</si>
  <si>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</si>
  <si>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</si>
  <si>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</si>
  <si>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</si>
  <si>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</si>
  <si>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</si>
  <si>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</si>
  <si>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</si>
  <si>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</si>
  <si>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</si>
  <si>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</si>
  <si>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</si>
  <si>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</si>
  <si>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</si>
  <si>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</si>
  <si>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</si>
  <si>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</si>
  <si>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</si>
  <si>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</si>
  <si>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</si>
  <si>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</si>
  <si>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</si>
  <si>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</si>
  <si>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</si>
  <si>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</si>
  <si>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</si>
  <si>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</si>
  <si>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</si>
  <si>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</si>
  <si>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</si>
  <si>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</si>
  <si>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</si>
  <si>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</si>
  <si>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</si>
  <si>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</si>
  <si>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</si>
  <si>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</si>
  <si>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</si>
  <si>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</si>
  <si>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</si>
  <si>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</si>
  <si>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</si>
  <si>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</si>
  <si>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</si>
  <si>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</si>
  <si>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</si>
  <si>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</si>
  <si>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</si>
  <si>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</si>
  <si>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</si>
  <si>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</si>
  <si>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</si>
  <si>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</si>
  <si>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</si>
  <si>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</si>
  <si>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</si>
  <si>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</si>
  <si>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</si>
  <si>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</si>
  <si>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</si>
  <si>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</si>
  <si>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</si>
  <si>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</si>
  <si>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</si>
  <si>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</si>
  <si>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</si>
  <si>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</si>
  <si>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</si>
  <si>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</si>
  <si>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</si>
  <si>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</si>
  <si>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</si>
  <si>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</si>
  <si>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</si>
  <si>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</si>
  <si>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</si>
  <si>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</si>
  <si>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</si>
  <si>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</si>
  <si>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</si>
  <si>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</si>
  <si>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</si>
  <si>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</si>
  <si>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</si>
  <si>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</si>
  <si>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</si>
  <si>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</si>
  <si>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</si>
  <si>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</si>
  <si>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</si>
  <si>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</si>
  <si>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</si>
  <si>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</si>
  <si>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</si>
  <si>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</si>
  <si>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</si>
  <si>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</si>
  <si>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</si>
  <si>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</si>
  <si>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</si>
  <si>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</si>
  <si>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</si>
  <si>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</si>
  <si>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</si>
  <si>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</si>
  <si>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</si>
  <si>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</si>
  <si>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</si>
  <si>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</si>
  <si>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</si>
  <si>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</si>
  <si>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</si>
  <si>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</si>
  <si>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</si>
  <si>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</si>
  <si>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</si>
  <si>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</si>
  <si>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</si>
  <si>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</si>
  <si>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</si>
  <si>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</si>
  <si>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</si>
  <si>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</si>
  <si>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</si>
  <si>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</si>
  <si>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</si>
  <si>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</si>
  <si>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</si>
  <si>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</si>
  <si>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</si>
  <si>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</si>
  <si>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</si>
  <si>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</si>
  <si>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</si>
  <si>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</si>
  <si>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</si>
  <si>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</si>
  <si>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</si>
  <si>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</si>
  <si>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</si>
  <si>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</si>
  <si>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</si>
  <si>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</si>
  <si>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</si>
  <si>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</si>
  <si>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</si>
  <si>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</si>
  <si>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</si>
  <si>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</si>
  <si>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</si>
  <si>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</si>
  <si>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</si>
  <si>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</si>
  <si>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</si>
  <si>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</si>
  <si>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</si>
  <si>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</si>
  <si>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</si>
  <si>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</si>
  <si>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</si>
  <si>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</si>
  <si>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</si>
  <si>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</si>
  <si>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</si>
  <si>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</si>
  <si>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</si>
  <si>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</si>
  <si>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</si>
  <si>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</si>
  <si>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</si>
  <si>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</si>
  <si>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</si>
  <si>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</si>
  <si>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</si>
  <si>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</si>
  <si>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</si>
  <si>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</si>
  <si>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</si>
  <si>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</si>
  <si>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</si>
  <si>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</si>
  <si>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</si>
  <si>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</si>
  <si>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</si>
  <si>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</si>
  <si>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</si>
  <si>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</si>
  <si>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</si>
  <si>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</si>
  <si>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</si>
  <si>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</si>
  <si>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</si>
  <si>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</si>
  <si>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</si>
  <si>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</si>
  <si>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</si>
  <si>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</si>
  <si>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</si>
  <si>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</si>
  <si>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</si>
  <si>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</si>
  <si>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</si>
  <si>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</si>
  <si>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</si>
  <si>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</si>
  <si>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</si>
  <si>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</si>
  <si>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</si>
  <si>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</si>
  <si>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</si>
  <si>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</si>
  <si>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</si>
  <si>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</si>
  <si>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</si>
  <si>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</si>
  <si>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</si>
  <si>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</si>
  <si>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</si>
  <si>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</si>
  <si>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</si>
  <si>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</si>
  <si>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</si>
  <si>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</si>
  <si>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</si>
  <si>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</si>
  <si>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</si>
  <si>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</si>
  <si>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</si>
  <si>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</si>
  <si>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</si>
  <si>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</si>
  <si>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</si>
  <si>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</si>
  <si>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</si>
  <si>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</si>
  <si>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</si>
  <si>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</si>
  <si>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</si>
  <si>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</si>
  <si>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</si>
  <si>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</si>
  <si>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</si>
  <si>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</si>
  <si>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</si>
  <si>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</si>
  <si>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</si>
  <si>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</si>
  <si>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</si>
  <si>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</si>
  <si>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</si>
  <si>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</si>
  <si>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</si>
  <si>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</si>
  <si>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</si>
  <si>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</si>
  <si>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</si>
  <si>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</si>
  <si>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</si>
  <si>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</si>
  <si>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</si>
  <si>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</si>
  <si>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</si>
  <si>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</si>
  <si>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</si>
  <si>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</si>
  <si>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</si>
  <si>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</si>
  <si>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</si>
  <si>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</si>
  <si>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</si>
  <si>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</si>
  <si>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</si>
  <si>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</si>
  <si>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</si>
  <si>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</si>
  <si>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</si>
  <si>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</si>
  <si>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</si>
  <si>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</si>
  <si>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</si>
  <si>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</si>
  <si>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</si>
  <si>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</si>
  <si>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</si>
  <si>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</si>
  <si>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</si>
  <si>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</si>
  <si>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</si>
  <si>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</si>
  <si>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</si>
  <si>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</si>
  <si>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</si>
  <si>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</si>
  <si>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</si>
  <si>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</si>
  <si>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</si>
  <si>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</si>
  <si>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</si>
  <si>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</si>
  <si>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</si>
  <si>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</si>
  <si>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</si>
  <si>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</si>
  <si>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</si>
  <si>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</si>
  <si>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</si>
  <si>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</si>
  <si>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</si>
  <si>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</si>
  <si>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</si>
  <si>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</si>
  <si>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</si>
  <si>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</si>
  <si>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</si>
  <si>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</si>
  <si>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</si>
  <si>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</si>
  <si>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</si>
  <si>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</si>
  <si>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</si>
  <si>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</si>
  <si>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</si>
  <si>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</si>
  <si>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</si>
  <si>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</si>
  <si>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</si>
  <si>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</si>
  <si>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</si>
  <si>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</si>
  <si>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</si>
  <si>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</si>
  <si>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</si>
  <si>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</si>
  <si>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</si>
  <si>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</si>
  <si>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</si>
  <si>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</si>
  <si>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</si>
  <si>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</si>
  <si>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</si>
  <si>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</si>
  <si>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</si>
  <si>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</si>
  <si>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</si>
  <si>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</si>
  <si>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</si>
  <si>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</si>
  <si>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</si>
  <si>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</si>
  <si>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</si>
  <si>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</si>
  <si>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</si>
  <si>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</si>
  <si>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</si>
  <si>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</si>
  <si>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</si>
  <si>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</si>
  <si>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</si>
  <si>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</si>
  <si>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</si>
  <si>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</si>
  <si>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</si>
  <si>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</si>
  <si>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</si>
  <si>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</si>
  <si>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</si>
  <si>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</si>
  <si>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</si>
  <si>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</si>
  <si>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</si>
  <si>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</si>
  <si>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</si>
  <si>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</si>
  <si>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</si>
  <si>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</si>
  <si>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</si>
  <si>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</si>
  <si>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</si>
  <si>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</si>
  <si>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</si>
  <si>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</si>
  <si>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</si>
  <si>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</si>
  <si>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</si>
  <si>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</si>
  <si>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</si>
  <si>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</si>
  <si>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</si>
  <si>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</si>
  <si>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</si>
  <si>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</si>
  <si>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</si>
  <si>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</si>
  <si>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</si>
  <si>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</si>
  <si>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</si>
  <si>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</si>
  <si>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</si>
  <si>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</si>
  <si>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</si>
  <si>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</si>
  <si>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</si>
  <si>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</si>
  <si>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</si>
  <si>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</si>
  <si>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</si>
  <si>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</si>
  <si>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</si>
  <si>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</si>
  <si>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</si>
  <si>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</si>
  <si>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</si>
  <si>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</si>
  <si>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</si>
  <si>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</si>
  <si>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</si>
  <si>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</si>
  <si>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</si>
  <si>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</si>
  <si>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</si>
  <si>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</si>
  <si>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</si>
  <si>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</si>
  <si>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</si>
  <si>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</si>
  <si>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</si>
  <si>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</si>
  <si>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</si>
  <si>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</si>
  <si>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</si>
  <si>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</si>
  <si>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</si>
  <si>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</si>
  <si>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</si>
  <si>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</si>
  <si>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</si>
  <si>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</si>
  <si>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</si>
  <si>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</si>
  <si>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</si>
  <si>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</si>
  <si>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</si>
  <si>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</si>
  <si>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</si>
  <si>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</si>
  <si>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</si>
  <si>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</si>
  <si>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</si>
  <si>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</si>
  <si>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</si>
  <si>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</si>
  <si>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</si>
  <si>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</si>
  <si>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</si>
  <si>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</si>
  <si>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</si>
  <si>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</si>
  <si>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</si>
  <si>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</si>
  <si>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</si>
  <si>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</si>
  <si>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</si>
  <si>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</si>
  <si>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</si>
  <si>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</si>
  <si>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</si>
  <si>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</si>
  <si>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</si>
  <si>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</si>
  <si>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</si>
  <si>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</si>
  <si>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</si>
  <si>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</si>
  <si>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</si>
  <si>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</si>
  <si>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</si>
  <si>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</si>
  <si>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</si>
  <si>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</si>
  <si>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</si>
  <si>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</si>
  <si>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</si>
  <si>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</si>
  <si>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</si>
  <si>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</si>
  <si>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</si>
  <si>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</si>
  <si>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</si>
  <si>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</si>
  <si>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</si>
  <si>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</si>
  <si>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</si>
  <si>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</si>
  <si>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</si>
  <si>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</si>
  <si>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</si>
  <si>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</si>
  <si>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</si>
  <si>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</si>
  <si>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</si>
  <si>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</si>
  <si>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</si>
  <si>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</si>
  <si>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</si>
  <si>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</si>
  <si>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</si>
  <si>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</si>
  <si>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</si>
  <si>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</si>
  <si>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</si>
  <si>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</si>
  <si>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</si>
  <si>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</si>
  <si>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</si>
  <si>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</si>
  <si>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</si>
  <si>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</si>
  <si>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</si>
  <si>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</si>
  <si>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</si>
  <si>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</si>
  <si>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</si>
  <si>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</si>
  <si>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</si>
  <si>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</si>
  <si>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</si>
  <si>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</si>
  <si>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</si>
  <si>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</si>
  <si>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</si>
  <si>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</si>
  <si>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</si>
  <si>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</si>
  <si>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</si>
  <si>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</si>
  <si>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</si>
  <si>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</si>
  <si>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</si>
  <si>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</si>
  <si>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</si>
  <si>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</si>
  <si>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</si>
  <si>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</si>
  <si>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</si>
  <si>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</si>
  <si>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</si>
  <si>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</si>
  <si>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</si>
  <si>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</si>
  <si>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</si>
  <si>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</si>
  <si>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</si>
  <si>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</si>
  <si>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</si>
  <si>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</si>
  <si>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</si>
  <si>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</si>
  <si>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</si>
  <si>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</si>
  <si>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</si>
  <si>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</si>
  <si>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</si>
  <si>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</si>
  <si>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</si>
  <si>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</si>
  <si>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</si>
  <si>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</si>
  <si>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</si>
  <si>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</si>
  <si>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</si>
  <si>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</si>
  <si>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</si>
  <si>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</si>
  <si>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</si>
  <si>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</si>
  <si>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</si>
  <si>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</si>
  <si>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</si>
  <si>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</si>
  <si>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</si>
  <si>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</si>
  <si>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</si>
  <si>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</si>
  <si>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</si>
  <si>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</si>
  <si>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</si>
  <si>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</si>
  <si>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</si>
  <si>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</si>
  <si>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</si>
  <si>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</si>
  <si>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</si>
  <si>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</si>
  <si>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</si>
  <si>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</si>
  <si>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</si>
  <si>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</si>
  <si>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</si>
  <si>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</si>
  <si>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</si>
  <si>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</si>
  <si>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</si>
  <si>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</si>
  <si>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</si>
  <si>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</si>
  <si>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</si>
  <si>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</si>
  <si>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</si>
  <si>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</si>
  <si>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</si>
  <si>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</si>
  <si>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</si>
  <si>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</si>
  <si>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</si>
  <si>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</si>
  <si>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</si>
  <si>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</si>
  <si>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</si>
  <si>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</si>
  <si>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</si>
  <si>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</si>
  <si>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</si>
  <si>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</si>
  <si>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</si>
  <si>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</si>
  <si>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</si>
  <si>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</si>
  <si>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</si>
  <si>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</si>
  <si>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</si>
  <si>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</si>
  <si>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</si>
  <si>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</si>
  <si>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</si>
  <si>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</si>
  <si>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</si>
  <si>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</si>
  <si>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</si>
  <si>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</si>
  <si>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</si>
  <si>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</si>
  <si>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</si>
  <si>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</si>
  <si>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</si>
  <si>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</si>
  <si>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</si>
  <si>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</si>
  <si>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</si>
  <si>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</si>
  <si>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</si>
  <si>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</si>
  <si>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</si>
  <si>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</si>
  <si>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</si>
  <si>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</si>
  <si>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</si>
  <si>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</si>
  <si>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</si>
  <si>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</si>
  <si>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</si>
  <si>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</si>
  <si>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</si>
  <si>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</si>
  <si>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</si>
  <si>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</si>
  <si>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</si>
  <si>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</si>
  <si>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</si>
  <si>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</si>
  <si>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</si>
  <si>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</si>
  <si>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</si>
  <si>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</si>
  <si>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</si>
  <si>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</si>
  <si>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</si>
  <si>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</si>
  <si>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</si>
  <si>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</si>
  <si>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</si>
  <si>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</si>
  <si>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</si>
  <si>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</si>
  <si>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</si>
  <si>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</si>
  <si>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</si>
  <si>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</si>
  <si>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</si>
  <si>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</si>
  <si>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</si>
  <si>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</si>
  <si>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</si>
  <si>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</si>
  <si>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</si>
  <si>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</si>
  <si>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</si>
  <si>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</si>
  <si>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</si>
  <si>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</si>
  <si>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</si>
  <si>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</si>
  <si>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</si>
  <si>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</si>
  <si>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</si>
  <si>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</si>
  <si>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</si>
  <si>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</si>
  <si>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</si>
  <si>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</si>
  <si>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</si>
  <si>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</si>
  <si>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</si>
  <si>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</si>
  <si>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</si>
  <si>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</si>
  <si>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</si>
  <si>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</si>
  <si>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</si>
  <si>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</si>
  <si>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</si>
  <si>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</si>
  <si>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</si>
  <si>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</si>
  <si>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</si>
  <si>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</si>
  <si>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</si>
  <si>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</si>
  <si>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</si>
  <si>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</si>
  <si>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</si>
  <si>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</si>
  <si>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</si>
  <si>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</si>
  <si>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</si>
  <si>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</si>
  <si>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</si>
  <si>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</si>
  <si>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</si>
  <si>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</si>
  <si>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</si>
  <si>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</si>
  <si>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</si>
  <si>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</si>
  <si>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</si>
  <si>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</si>
  <si>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</si>
  <si>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</si>
  <si>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</si>
  <si>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</si>
  <si>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</si>
  <si>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</si>
  <si>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</si>
  <si>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</si>
  <si>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</si>
  <si>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</si>
  <si>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</si>
  <si>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</si>
  <si>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</si>
  <si>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</si>
  <si>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</si>
  <si>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</si>
  <si>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</si>
  <si>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</si>
  <si>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</si>
  <si>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</si>
  <si>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</si>
  <si>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</si>
  <si>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</si>
  <si>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</si>
  <si>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</si>
  <si>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</si>
  <si>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</si>
  <si>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</si>
  <si>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</si>
  <si>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</si>
  <si>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</si>
  <si>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</si>
  <si>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</si>
  <si>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</si>
  <si>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</si>
  <si>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</si>
  <si>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</si>
  <si>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</si>
  <si>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</si>
  <si>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</si>
  <si>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</si>
  <si>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</si>
  <si>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</si>
  <si>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</si>
  <si>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</si>
  <si>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</si>
  <si>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</si>
  <si>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</si>
  <si>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</si>
  <si>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</si>
  <si>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</si>
  <si>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</si>
  <si>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</si>
  <si>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</si>
  <si>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</si>
  <si>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</si>
  <si>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</si>
  <si>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</si>
  <si>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</si>
  <si>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</si>
  <si>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</si>
  <si>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</si>
  <si>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</si>
  <si>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</si>
  <si>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</si>
  <si>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</si>
  <si>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</si>
  <si>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</si>
  <si>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</si>
  <si>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</si>
  <si>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</si>
  <si>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</si>
  <si>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</si>
  <si>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</si>
  <si>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</si>
  <si>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</si>
  <si>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</si>
  <si>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</si>
  <si>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</si>
  <si>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</si>
  <si>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</si>
  <si>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</si>
  <si>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</si>
  <si>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</si>
  <si>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</si>
  <si>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</si>
  <si>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</si>
  <si>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</si>
  <si>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</si>
  <si>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</si>
  <si>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</si>
  <si>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</si>
  <si>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</si>
  <si>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</si>
  <si>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</si>
  <si>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</si>
  <si>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</si>
  <si>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</si>
  <si>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</si>
  <si>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</si>
  <si>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</si>
  <si>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</si>
  <si>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</si>
  <si>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</si>
  <si>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</si>
  <si>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</si>
  <si>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</si>
  <si>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</si>
  <si>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</si>
  <si>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</si>
  <si>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</si>
  <si>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</si>
  <si>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</si>
  <si>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</si>
  <si>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</si>
  <si>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</si>
  <si>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</si>
  <si>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</si>
  <si>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</si>
  <si>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</si>
  <si>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</si>
  <si>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</si>
  <si>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</si>
  <si>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</si>
  <si>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</si>
  <si>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</si>
  <si>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</si>
  <si>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</si>
  <si>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</si>
  <si>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</si>
  <si>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</si>
  <si>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</si>
  <si>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</si>
  <si>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</si>
  <si>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</si>
  <si>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</si>
  <si>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</si>
  <si>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</si>
  <si>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</si>
  <si>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</si>
  <si>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</si>
  <si>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</si>
  <si>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</si>
  <si>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</si>
  <si>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</si>
  <si>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</si>
  <si>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</si>
  <si>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</si>
  <si>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</si>
  <si>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</si>
  <si>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</si>
  <si>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</si>
  <si>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</si>
  <si>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</si>
  <si>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</si>
  <si>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</si>
  <si>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</si>
  <si>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</si>
  <si>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</si>
  <si>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</si>
  <si>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</si>
  <si>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</si>
  <si>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</si>
  <si>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</si>
  <si>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</si>
  <si>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</si>
  <si>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</si>
  <si>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</si>
  <si>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</si>
  <si>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</si>
  <si>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</si>
  <si>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</si>
  <si>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</si>
  <si>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</si>
  <si>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</si>
  <si>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</si>
  <si>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</si>
  <si>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</si>
  <si>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</si>
  <si>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</si>
  <si>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</si>
  <si>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</si>
  <si>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</si>
  <si>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</si>
  <si>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</si>
  <si>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</si>
  <si>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</si>
  <si>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</si>
  <si>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</si>
  <si>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</si>
  <si>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</si>
  <si>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</si>
  <si>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</si>
  <si>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</si>
  <si>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</si>
  <si>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</si>
  <si>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</si>
  <si>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</si>
  <si>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</si>
  <si>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</si>
  <si>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</si>
  <si>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</si>
  <si>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</si>
  <si>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</si>
  <si>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</si>
  <si>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</si>
  <si>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</si>
  <si>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</si>
  <si>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</si>
  <si>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</si>
  <si>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</si>
  <si>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</si>
  <si>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</si>
  <si>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</si>
  <si>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</si>
  <si>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</si>
  <si>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</si>
  <si>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</si>
  <si>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</si>
  <si>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</si>
  <si>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</si>
  <si>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</si>
  <si>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</si>
  <si>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</si>
  <si>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</si>
  <si>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</si>
  <si>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</si>
  <si>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</si>
  <si>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</si>
  <si>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</si>
  <si>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</si>
  <si>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</si>
  <si>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</si>
  <si>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</si>
  <si>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</si>
  <si>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</si>
  <si>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</si>
  <si>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</si>
  <si>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</si>
  <si>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</si>
  <si>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</si>
  <si>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</si>
  <si>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</si>
  <si>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</si>
  <si>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</si>
  <si>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</si>
  <si>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</si>
  <si>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</si>
  <si>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</si>
  <si>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</si>
  <si>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</si>
  <si>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</si>
  <si>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</si>
  <si>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</si>
  <si>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</si>
  <si>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</si>
  <si>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</si>
  <si>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</si>
  <si>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</si>
  <si>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</si>
  <si>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</si>
  <si>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</si>
  <si>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</si>
  <si>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</si>
  <si>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</si>
  <si>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</si>
  <si>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</si>
  <si>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</si>
  <si>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</si>
  <si>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</si>
  <si>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</si>
  <si>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</si>
  <si>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</si>
  <si>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</si>
  <si>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</si>
  <si>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</si>
  <si>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</si>
  <si>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</si>
  <si>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</si>
  <si>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</si>
  <si>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</si>
  <si>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</si>
  <si>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</si>
  <si>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</si>
  <si>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</si>
  <si>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</si>
  <si>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</si>
  <si>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</si>
  <si>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</si>
  <si>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</si>
  <si>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</si>
  <si>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</si>
  <si>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</si>
  <si>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</si>
  <si>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</si>
  <si>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</si>
  <si>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</si>
  <si>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</si>
  <si>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</si>
  <si>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</si>
  <si>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</si>
  <si>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</si>
  <si>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</si>
  <si>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</si>
  <si>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</si>
  <si>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</si>
  <si>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</si>
  <si>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</si>
  <si>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</si>
  <si>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</si>
  <si>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</si>
  <si>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</si>
  <si>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</si>
  <si>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</si>
  <si>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</si>
  <si>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</si>
  <si>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</si>
  <si>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</si>
  <si>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</si>
  <si>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</si>
  <si>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</si>
  <si>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</si>
  <si>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</si>
  <si>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</si>
  <si>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</si>
  <si>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</si>
  <si>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</si>
  <si>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</si>
  <si>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</si>
  <si>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</si>
  <si>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</si>
  <si>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</si>
  <si>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</si>
  <si>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</si>
  <si>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</si>
  <si>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</si>
  <si>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</si>
  <si>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</si>
  <si>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</si>
  <si>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</si>
  <si>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</si>
  <si>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</si>
  <si>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</si>
  <si>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</si>
  <si>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</si>
  <si>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</si>
  <si>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</si>
  <si>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</si>
  <si>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</si>
  <si>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</si>
  <si>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</si>
  <si>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</si>
  <si>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</si>
  <si>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</si>
  <si>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</si>
  <si>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</si>
  <si>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</si>
  <si>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</si>
  <si>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</si>
  <si>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</si>
  <si>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</si>
  <si>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</si>
  <si>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</si>
  <si>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</si>
  <si>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</si>
  <si>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</si>
  <si>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</si>
  <si>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</si>
  <si>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</si>
  <si>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</si>
  <si>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</si>
  <si>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</si>
  <si>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</si>
  <si>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</si>
  <si>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</si>
  <si>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</si>
  <si>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</si>
  <si>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</si>
  <si>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</si>
  <si>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</si>
  <si>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</si>
  <si>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</si>
  <si>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</si>
  <si>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</si>
  <si>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</si>
  <si>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</si>
  <si>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</si>
  <si>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</si>
  <si>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</si>
  <si>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</si>
  <si>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</si>
  <si>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</si>
  <si>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</si>
  <si>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</si>
  <si>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</si>
  <si>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</si>
  <si>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</si>
  <si>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</si>
  <si>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</si>
  <si>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</si>
  <si>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</si>
  <si>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</si>
  <si>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</si>
  <si>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</si>
  <si>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</si>
  <si>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</si>
  <si>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</si>
  <si>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</si>
  <si>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</si>
  <si>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</si>
  <si>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</si>
  <si>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</si>
  <si>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</si>
  <si>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</si>
  <si>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</si>
  <si>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</si>
  <si>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</si>
  <si>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</si>
  <si>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</si>
  <si>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</si>
  <si>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</si>
  <si>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</si>
  <si>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</si>
  <si>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</si>
  <si>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</si>
  <si>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</si>
  <si>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</si>
  <si>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</si>
  <si>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</si>
  <si>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</si>
  <si>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</si>
  <si>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</si>
  <si>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</si>
  <si>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</si>
  <si>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</si>
  <si>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</si>
  <si>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</si>
  <si>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</si>
  <si>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</si>
  <si>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</si>
  <si>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</si>
  <si>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</si>
  <si>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</si>
  <si>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</si>
  <si>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</si>
  <si>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</si>
  <si>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</si>
  <si>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</si>
  <si>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</si>
  <si>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</si>
  <si>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</si>
  <si>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</si>
  <si>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</si>
  <si>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</si>
  <si>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</si>
  <si>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</si>
  <si>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</si>
  <si>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</si>
  <si>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</si>
  <si>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</si>
  <si>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</si>
  <si>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</si>
  <si>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</si>
  <si>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</si>
  <si>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</si>
  <si>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</si>
  <si>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</si>
  <si>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</si>
  <si>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</si>
  <si>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</si>
  <si>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</si>
  <si>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</si>
  <si>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</si>
  <si>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</si>
  <si>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</si>
  <si>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</si>
  <si>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</si>
  <si>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</si>
  <si>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</si>
  <si>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</si>
  <si>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</si>
  <si>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</si>
  <si>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</si>
  <si>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</si>
  <si>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</si>
  <si>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</si>
  <si>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</si>
  <si>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</si>
  <si>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</si>
  <si>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</si>
  <si>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</si>
  <si>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</si>
  <si>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</si>
  <si>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</si>
  <si>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</si>
  <si>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</si>
  <si>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</si>
  <si>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</si>
  <si>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</si>
  <si>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</si>
  <si>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</si>
  <si>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</si>
  <si>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</si>
  <si>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</si>
  <si>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</si>
  <si>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</si>
  <si>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</si>
  <si>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</si>
  <si>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</si>
  <si>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</si>
  <si>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</si>
  <si>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</si>
  <si>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</si>
  <si>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</si>
  <si>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</si>
  <si>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</si>
  <si>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</si>
  <si>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</si>
  <si>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</si>
  <si>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</si>
  <si>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</si>
  <si>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</si>
  <si>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</si>
  <si>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</si>
  <si>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</si>
  <si>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</si>
  <si>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</si>
  <si>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</si>
  <si>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</si>
  <si>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</si>
  <si>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</si>
  <si>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</si>
  <si>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</si>
  <si>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</si>
  <si>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</si>
  <si>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</si>
  <si>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</si>
  <si>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</si>
  <si>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</si>
  <si>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</si>
  <si>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</si>
  <si>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</si>
  <si>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</si>
  <si>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</si>
  <si>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</si>
  <si>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</si>
  <si>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</si>
  <si>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</si>
  <si>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</si>
  <si>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</si>
  <si>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</si>
  <si>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</si>
  <si>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</si>
  <si>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</si>
  <si>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</si>
  <si>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</si>
  <si>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</si>
  <si>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</si>
  <si>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</si>
  <si>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</si>
  <si>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</si>
  <si>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</si>
  <si>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</si>
  <si>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</si>
  <si>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</si>
  <si>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</si>
  <si>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</si>
  <si>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</si>
  <si>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</si>
  <si>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</si>
  <si>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</si>
  <si>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</si>
  <si>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</si>
  <si>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</si>
  <si>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</si>
  <si>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</si>
  <si>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</si>
  <si>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</si>
  <si>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</si>
  <si>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</si>
  <si>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</si>
  <si>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</si>
  <si>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</si>
  <si>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</si>
  <si>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</si>
  <si>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</si>
  <si>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</si>
  <si>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</si>
  <si>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</si>
  <si>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</si>
  <si>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</si>
  <si>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</si>
  <si>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</si>
  <si>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</si>
  <si>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</si>
  <si>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</si>
  <si>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</si>
  <si>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</si>
  <si>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</si>
  <si>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</si>
  <si>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</si>
  <si>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</si>
  <si>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</si>
  <si>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</si>
  <si>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</si>
  <si>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</si>
  <si>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</si>
  <si>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</si>
  <si>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</si>
  <si>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</si>
  <si>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</si>
  <si>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</si>
  <si>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</si>
  <si>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</si>
  <si>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</si>
  <si>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</si>
  <si>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</si>
  <si>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</si>
  <si>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</si>
  <si>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</si>
  <si>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</si>
  <si>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</si>
  <si>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</si>
  <si>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</si>
  <si>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</si>
  <si>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</si>
  <si>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</si>
  <si>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</si>
  <si>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</si>
  <si>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</si>
  <si>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</si>
  <si>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</si>
  <si>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</si>
  <si>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</si>
  <si>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</si>
  <si>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</si>
  <si>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</si>
  <si>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</si>
  <si>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</si>
  <si>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</si>
  <si>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</si>
  <si>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</si>
  <si>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</si>
  <si>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</si>
  <si>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</si>
  <si>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</si>
  <si>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</si>
  <si>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</si>
  <si>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</si>
  <si>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</si>
  <si>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</si>
  <si>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</si>
  <si>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</si>
  <si>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</si>
  <si>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</si>
  <si>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</si>
  <si>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</si>
  <si>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</si>
  <si>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</si>
  <si>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</si>
  <si>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</si>
  <si>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</si>
  <si>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</si>
  <si>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</si>
  <si>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</si>
  <si>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</si>
  <si>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</si>
  <si>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</si>
  <si>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</si>
  <si>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</si>
  <si>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</si>
  <si>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</si>
  <si>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</si>
  <si>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</si>
  <si>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</si>
  <si>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</si>
  <si>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</si>
  <si>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</si>
  <si>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</si>
  <si>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</si>
  <si>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</si>
  <si>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</si>
  <si>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</si>
  <si>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</si>
  <si>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</si>
  <si>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</si>
  <si>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</si>
  <si>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</si>
  <si>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</si>
  <si>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</si>
  <si>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</si>
  <si>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</si>
  <si>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</si>
  <si>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</si>
  <si>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</si>
  <si>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</si>
  <si>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</si>
  <si>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</si>
  <si>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</si>
  <si>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</si>
  <si>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</si>
  <si>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</si>
  <si>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</si>
  <si>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</si>
  <si>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</si>
  <si>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</si>
  <si>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</si>
  <si>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</si>
  <si>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</si>
  <si>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</si>
  <si>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</si>
  <si>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</si>
  <si>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</si>
  <si>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</si>
  <si>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</si>
  <si>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</si>
  <si>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</si>
  <si>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</si>
  <si>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</si>
  <si>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</si>
  <si>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</si>
  <si>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</si>
  <si>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</si>
  <si>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</si>
  <si>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</si>
  <si>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</si>
  <si>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</si>
  <si>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</si>
  <si>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</si>
  <si>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</si>
  <si>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</si>
  <si>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</si>
  <si>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</si>
  <si>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</si>
  <si>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</si>
  <si>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</si>
  <si>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</si>
  <si>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</si>
  <si>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</si>
  <si>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</si>
  <si>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</si>
  <si>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</si>
  <si>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</si>
  <si>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</si>
  <si>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</si>
  <si>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</si>
  <si>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</si>
  <si>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</si>
  <si>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</si>
  <si>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</si>
  <si>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</si>
  <si>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</si>
  <si>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</si>
  <si>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</si>
  <si>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</si>
  <si>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</si>
  <si>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</si>
  <si>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</si>
  <si>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</si>
  <si>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</si>
  <si>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</si>
  <si>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</si>
  <si>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</si>
  <si>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</si>
  <si>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</si>
  <si>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</si>
  <si>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</si>
  <si>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</si>
  <si>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</si>
  <si>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</si>
  <si>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</si>
  <si>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</si>
  <si>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</si>
  <si>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</si>
  <si>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</si>
  <si>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</si>
  <si>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</si>
  <si>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</si>
  <si>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</si>
  <si>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</si>
  <si>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</si>
  <si>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</si>
  <si>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</si>
  <si>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</si>
  <si>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</si>
  <si>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</si>
  <si>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</si>
  <si>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</si>
  <si>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</si>
  <si>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</si>
  <si>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</si>
  <si>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</si>
  <si>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</si>
  <si>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</si>
  <si>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</si>
  <si>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</si>
  <si>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</si>
  <si>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</si>
  <si>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</si>
  <si>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</si>
  <si>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</si>
  <si>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</si>
  <si>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</si>
  <si>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</si>
  <si>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</si>
  <si>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</si>
  <si>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</si>
  <si>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</si>
  <si>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</si>
  <si>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</si>
  <si>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</si>
  <si>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</si>
  <si>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</si>
  <si>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</si>
  <si>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</si>
  <si>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</si>
  <si>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</si>
  <si>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</si>
  <si>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</si>
  <si>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</si>
  <si>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</si>
  <si>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</si>
  <si>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</si>
  <si>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</si>
  <si>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</si>
  <si>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</si>
  <si>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</si>
  <si>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</si>
  <si>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</si>
  <si>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</si>
  <si>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</si>
  <si>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</si>
  <si>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</si>
  <si>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</si>
  <si>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</si>
  <si>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</si>
  <si>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</si>
  <si>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</si>
  <si>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</si>
  <si>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</si>
  <si>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</si>
  <si>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</si>
  <si>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</si>
  <si>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</si>
  <si>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</si>
  <si>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</si>
  <si>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</si>
  <si>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</si>
  <si>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</si>
  <si>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</si>
  <si>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</si>
  <si>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</si>
  <si>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</si>
  <si>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</si>
  <si>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</si>
  <si>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</si>
  <si>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</si>
  <si>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</si>
  <si>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</si>
  <si>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</si>
  <si>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</si>
  <si>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</si>
  <si>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</si>
  <si>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</si>
  <si>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</si>
  <si>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</si>
  <si>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</si>
  <si>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</si>
  <si>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</si>
  <si>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</si>
  <si>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</si>
  <si>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</si>
  <si>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</si>
  <si>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</si>
  <si>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</si>
  <si>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</si>
  <si>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</si>
  <si>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</si>
  <si>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</si>
  <si>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</si>
  <si>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</si>
  <si>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</si>
  <si>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</si>
  <si>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</si>
  <si>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</si>
  <si>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</si>
  <si>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</si>
  <si>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</si>
  <si>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</si>
  <si>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</si>
  <si>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</si>
  <si>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</si>
  <si>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</si>
  <si>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</si>
  <si>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</si>
  <si>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</si>
  <si>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</si>
  <si>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</si>
  <si>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</si>
  <si>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</si>
  <si>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</si>
  <si>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</si>
  <si>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</si>
  <si>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</si>
  <si>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</si>
  <si>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</si>
  <si>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</si>
  <si>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</si>
  <si>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</si>
  <si>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</si>
  <si>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</si>
  <si>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</si>
  <si>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</si>
  <si>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</si>
  <si>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</si>
  <si>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</si>
  <si>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</si>
  <si>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</si>
  <si>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</si>
  <si>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</si>
  <si>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</si>
  <si>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</si>
  <si>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</si>
  <si>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</si>
  <si>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</si>
  <si>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</si>
  <si>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</si>
  <si>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</si>
  <si>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</si>
  <si>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</si>
  <si>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</si>
  <si>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</si>
  <si>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</si>
  <si>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</si>
  <si>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</si>
  <si>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</si>
  <si>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</si>
  <si>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</si>
  <si>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</si>
  <si>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</si>
  <si>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</si>
  <si>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</si>
  <si>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</si>
  <si>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</si>
  <si>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</si>
  <si>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</si>
  <si>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</si>
  <si>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</si>
  <si>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</si>
  <si>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</si>
  <si>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</si>
  <si>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</si>
  <si>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</si>
  <si>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</si>
  <si>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</si>
  <si>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</si>
  <si>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</si>
  <si>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</si>
  <si>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</si>
  <si>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</si>
  <si>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</si>
  <si>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</si>
  <si>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</si>
  <si>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</si>
  <si>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</si>
  <si>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</si>
  <si>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</si>
  <si>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</si>
  <si>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</si>
  <si>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</si>
  <si>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</si>
  <si>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</si>
  <si>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</si>
  <si>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</si>
  <si>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</si>
  <si>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</si>
  <si>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</si>
  <si>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</si>
  <si>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</si>
  <si>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</si>
  <si>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</si>
  <si>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</si>
  <si>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</si>
  <si>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</si>
  <si>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</si>
  <si>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</si>
  <si>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</si>
  <si>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</si>
  <si>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</si>
  <si>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</si>
  <si>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</si>
  <si>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</si>
  <si>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</si>
  <si>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</si>
  <si>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</si>
  <si>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</si>
  <si>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</si>
  <si>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</si>
  <si>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</si>
  <si>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</si>
  <si>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</si>
  <si>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</si>
  <si>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</si>
  <si>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</si>
  <si>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</si>
  <si>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</si>
  <si>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</si>
  <si>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</si>
  <si>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</si>
  <si>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</si>
  <si>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</si>
  <si>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</si>
  <si>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</si>
  <si>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</si>
  <si>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</si>
  <si>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</si>
  <si>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</si>
  <si>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</si>
  <si>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</si>
  <si>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</si>
  <si>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</si>
  <si>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</si>
  <si>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</si>
  <si>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</si>
  <si>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</si>
  <si>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</si>
  <si>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</si>
  <si>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</si>
  <si>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</si>
  <si>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</si>
  <si>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</si>
  <si>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</si>
  <si>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</si>
  <si>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</si>
  <si>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</si>
  <si>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</si>
  <si>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</si>
  <si>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</si>
  <si>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</si>
  <si>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</si>
  <si>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</si>
  <si>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</si>
  <si>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</si>
  <si>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</si>
  <si>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</si>
  <si>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</si>
  <si>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</si>
  <si>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</si>
  <si>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</si>
  <si>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</si>
  <si>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</si>
  <si>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</si>
  <si>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</si>
  <si>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</si>
  <si>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</si>
  <si>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</si>
  <si>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</si>
  <si>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</si>
  <si>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</si>
  <si>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</si>
  <si>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</si>
  <si>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</si>
  <si>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</si>
  <si>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</si>
  <si>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</si>
  <si>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</si>
  <si>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</si>
  <si>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</si>
  <si>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</si>
  <si>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</si>
  <si>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</si>
  <si>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</si>
  <si>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</si>
  <si>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</si>
  <si>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</si>
  <si>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</si>
  <si>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</si>
  <si>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</si>
  <si>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</si>
  <si>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</si>
  <si>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</si>
  <si>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</si>
  <si>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</si>
  <si>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</si>
  <si>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</si>
  <si>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</si>
  <si>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</si>
  <si>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</si>
  <si>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</si>
  <si>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</si>
  <si>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</si>
  <si>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</si>
  <si>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</si>
  <si>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</si>
  <si>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</si>
  <si>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</si>
  <si>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</si>
  <si>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</si>
  <si>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</si>
  <si>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</si>
  <si>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</si>
  <si>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</si>
  <si>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</si>
  <si>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</si>
  <si>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</si>
  <si>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</si>
  <si>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</si>
  <si>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</si>
  <si>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</si>
  <si>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</si>
  <si>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</si>
  <si>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</si>
  <si>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</si>
  <si>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</si>
  <si>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</si>
  <si>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</si>
  <si>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</si>
  <si>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</si>
  <si>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</si>
  <si>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</si>
  <si>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</si>
  <si>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</si>
  <si>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</si>
  <si>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</si>
  <si>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</si>
  <si>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</si>
  <si>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</si>
  <si>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</si>
  <si>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</si>
  <si>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</si>
  <si>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</si>
  <si>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</si>
  <si>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</si>
  <si>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</si>
  <si>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</si>
  <si>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</si>
  <si>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</si>
  <si>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</si>
  <si>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</si>
  <si>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</si>
  <si>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</si>
  <si>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</si>
  <si>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</si>
  <si>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</si>
  <si>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</si>
  <si>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</si>
  <si>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</si>
  <si>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</si>
  <si>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</si>
  <si>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</si>
  <si>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</si>
  <si>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</si>
  <si>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</si>
  <si>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</si>
  <si>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</si>
  <si>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</si>
  <si>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</si>
  <si>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</si>
  <si>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</si>
  <si>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</si>
  <si>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</si>
  <si>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</si>
  <si>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</si>
  <si>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</si>
  <si>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</si>
  <si>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</si>
  <si>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</si>
  <si>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</si>
  <si>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</si>
  <si>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</si>
  <si>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</si>
  <si>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</si>
  <si>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</si>
  <si>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</si>
  <si>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</si>
  <si>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</si>
  <si>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</si>
  <si>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</si>
  <si>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</si>
  <si>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</si>
  <si>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</si>
  <si>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</si>
  <si>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</si>
  <si>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</si>
  <si>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</si>
  <si>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</si>
  <si>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</si>
  <si>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</si>
  <si>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</si>
  <si>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</si>
  <si>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</si>
  <si>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</si>
  <si>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</si>
  <si>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</si>
  <si>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</si>
  <si>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</si>
  <si>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</si>
  <si>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</si>
  <si>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</si>
  <si>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</si>
  <si>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</si>
  <si>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</si>
  <si>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</si>
  <si>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</si>
  <si>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</si>
  <si>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</si>
  <si>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</si>
  <si>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</si>
  <si>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</si>
  <si>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</si>
  <si>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</si>
  <si>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</si>
  <si>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</si>
  <si>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</si>
  <si>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</si>
  <si>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</si>
  <si>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</si>
  <si>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</si>
  <si>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</si>
  <si>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</si>
  <si>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</si>
  <si>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</si>
  <si>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</si>
  <si>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</si>
  <si>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</si>
  <si>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</si>
  <si>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</si>
  <si>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</si>
  <si>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</si>
  <si>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</si>
  <si>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</si>
  <si>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</si>
  <si>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</si>
  <si>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</si>
  <si>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</si>
  <si>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</si>
  <si>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</si>
  <si>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</si>
  <si>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</si>
  <si>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</si>
  <si>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</si>
  <si>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</si>
  <si>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</si>
  <si>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</si>
  <si>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</si>
  <si>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</si>
  <si>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</si>
  <si>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</si>
  <si>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</si>
  <si>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</si>
  <si>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</si>
  <si>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</si>
  <si>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</si>
  <si>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</si>
  <si>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</si>
  <si>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</si>
  <si>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</si>
  <si>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</si>
  <si>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</si>
  <si>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</si>
  <si>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</si>
  <si>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</si>
  <si>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</si>
  <si>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</si>
  <si>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</si>
  <si>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</si>
  <si>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</si>
  <si>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</si>
  <si>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</si>
  <si>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</si>
  <si>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</si>
  <si>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</si>
  <si>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</si>
  <si>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</si>
  <si>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</si>
  <si>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</si>
  <si>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</si>
  <si>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</si>
  <si>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</si>
  <si>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</si>
  <si>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</si>
  <si>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</si>
  <si>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</si>
  <si>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</si>
  <si>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</si>
  <si>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</si>
  <si>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</si>
  <si>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</si>
  <si>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</si>
  <si>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</si>
  <si>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</si>
  <si>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</si>
  <si>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</si>
  <si>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</si>
  <si>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</si>
  <si>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</si>
  <si>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</si>
  <si>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</si>
  <si>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</si>
  <si>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</si>
  <si>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</si>
  <si>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</si>
  <si>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</si>
  <si>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</si>
  <si>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</si>
  <si>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</si>
  <si>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</si>
  <si>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</si>
  <si>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</si>
  <si>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</si>
  <si>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</si>
  <si>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</si>
  <si>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</si>
  <si>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</si>
  <si>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</si>
  <si>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</si>
  <si>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</si>
  <si>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</si>
  <si>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</si>
  <si>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</si>
  <si>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</si>
  <si>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</si>
  <si>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</si>
  <si>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</si>
  <si>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</si>
  <si>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</si>
  <si>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</si>
  <si>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</si>
  <si>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</si>
  <si>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</si>
  <si>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</si>
  <si>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</si>
  <si>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</si>
  <si>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</si>
  <si>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</si>
  <si>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</si>
  <si>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</si>
  <si>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</si>
  <si>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</si>
  <si>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</si>
  <si>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</si>
  <si>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</si>
  <si>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</si>
  <si>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</si>
  <si>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</si>
  <si>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</si>
  <si>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</si>
  <si>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</si>
  <si>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</si>
  <si>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</si>
  <si>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</si>
  <si>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</si>
  <si>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</si>
  <si>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</si>
  <si>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</si>
  <si>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</si>
  <si>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</si>
  <si>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</si>
  <si>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</si>
  <si>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</si>
  <si>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</si>
  <si>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</si>
  <si>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</si>
  <si>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</si>
  <si>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</si>
  <si>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</si>
  <si>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</si>
  <si>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</si>
  <si>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</si>
  <si>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</si>
  <si>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</si>
  <si>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</si>
  <si>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</si>
  <si>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</si>
  <si>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</si>
  <si>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</si>
  <si>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</si>
  <si>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</si>
  <si>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</si>
  <si>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</si>
  <si>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</si>
  <si>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</si>
  <si>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</si>
  <si>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</si>
  <si>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</si>
  <si>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</si>
  <si>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</si>
  <si>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</si>
  <si>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</si>
  <si>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</si>
  <si>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</si>
  <si>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</si>
  <si>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</si>
  <si>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</si>
  <si>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</si>
  <si>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</si>
  <si>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</si>
  <si>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</si>
  <si>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</si>
  <si>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</si>
  <si>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</si>
  <si>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</si>
  <si>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</si>
  <si>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</si>
  <si>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</si>
  <si>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</si>
  <si>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</si>
  <si>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</si>
  <si>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</si>
  <si>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</si>
  <si>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</si>
  <si>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</si>
  <si>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</si>
  <si>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</si>
  <si>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</si>
  <si>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</si>
  <si>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</si>
  <si>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</si>
  <si>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</si>
  <si>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</si>
  <si>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</si>
  <si>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</si>
  <si>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</si>
  <si>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</si>
  <si>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</si>
  <si>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</si>
  <si>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</si>
  <si>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</si>
  <si>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</si>
  <si>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</si>
  <si>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</si>
  <si>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</si>
  <si>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</si>
  <si>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</si>
  <si>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</si>
  <si>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</si>
  <si>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</si>
  <si>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</si>
  <si>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</si>
  <si>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</si>
  <si>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</si>
  <si>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</si>
  <si>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</si>
  <si>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</si>
  <si>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</si>
  <si>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</si>
  <si>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</si>
  <si>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</si>
  <si>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</si>
  <si>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</si>
  <si>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</si>
  <si>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</si>
  <si>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</si>
  <si>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</si>
  <si>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</si>
  <si>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</si>
  <si>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</si>
  <si>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</si>
  <si>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</si>
  <si>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</si>
  <si>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</si>
  <si>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</si>
  <si>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</si>
  <si>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</si>
  <si>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</si>
  <si>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</si>
  <si>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</si>
  <si>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</si>
  <si>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</si>
  <si>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</si>
  <si>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</si>
  <si>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</si>
  <si>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</si>
  <si>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</si>
  <si>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</si>
  <si>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</si>
  <si>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</si>
  <si>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</si>
  <si>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</si>
  <si>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</si>
  <si>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</si>
  <si>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</si>
  <si>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</si>
  <si>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</si>
  <si>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</si>
  <si>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</si>
  <si>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</si>
  <si>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</si>
  <si>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</si>
  <si>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</si>
  <si>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</si>
  <si>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</si>
  <si>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</si>
  <si>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</si>
  <si>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</si>
  <si>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</si>
  <si>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</si>
  <si>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</si>
  <si>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</si>
  <si>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</si>
  <si>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</si>
  <si>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</si>
  <si>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</si>
  <si>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</si>
  <si>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</si>
  <si>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</si>
  <si>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</si>
  <si>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</si>
  <si>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</si>
  <si>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</si>
  <si>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</si>
  <si>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</si>
  <si>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</si>
  <si>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</si>
  <si>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</si>
  <si>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</si>
  <si>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</si>
  <si>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</si>
  <si>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</si>
  <si>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</si>
  <si>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</si>
  <si>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</si>
  <si>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</si>
  <si>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</si>
  <si>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</si>
  <si>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</si>
  <si>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</si>
  <si>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</si>
  <si>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</si>
  <si>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</si>
  <si>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</si>
  <si>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</si>
  <si>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</si>
  <si>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</si>
  <si>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</si>
  <si>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</si>
  <si>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</si>
  <si>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</si>
  <si>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</si>
  <si>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</si>
  <si>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</si>
  <si>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</si>
  <si>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</si>
  <si>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</si>
  <si>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</si>
  <si>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</si>
  <si>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</si>
  <si>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</si>
  <si>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</si>
  <si>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</si>
  <si>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</si>
  <si>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</si>
  <si>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</si>
  <si>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</si>
  <si>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</si>
  <si>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</si>
  <si>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</si>
  <si>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</si>
  <si>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</si>
  <si>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</si>
  <si>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</si>
  <si>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</si>
  <si>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</si>
  <si>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</si>
  <si>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</si>
  <si>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</si>
  <si>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</si>
  <si>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</si>
  <si>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</si>
  <si>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</si>
  <si>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</si>
  <si>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</si>
  <si>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</si>
  <si>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</si>
  <si>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</si>
  <si>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</si>
  <si>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</si>
  <si>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</si>
  <si>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</si>
  <si>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</si>
  <si>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</si>
  <si>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</si>
  <si>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</si>
  <si>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</si>
  <si>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</si>
  <si>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</si>
  <si>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</si>
  <si>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</si>
  <si>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</si>
  <si>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</si>
  <si>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</si>
  <si>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</si>
  <si>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</si>
  <si>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</si>
  <si>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</si>
  <si>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</si>
  <si>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</si>
  <si>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</si>
  <si>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</si>
  <si>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</si>
  <si>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</si>
  <si>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</si>
  <si>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</si>
  <si>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</si>
  <si>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</si>
  <si>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</si>
  <si>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</si>
  <si>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</si>
  <si>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</si>
  <si>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</si>
  <si>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</si>
  <si>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</si>
  <si>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</si>
  <si>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</si>
  <si>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</si>
  <si>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</si>
  <si>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</si>
  <si>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</si>
  <si>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</si>
  <si>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</si>
  <si>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</si>
  <si>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</si>
  <si>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</si>
  <si>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</si>
  <si>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</si>
  <si>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</si>
  <si>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</si>
  <si>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</si>
  <si>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</si>
  <si>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</si>
  <si>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</si>
  <si>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</si>
  <si>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</si>
  <si>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</si>
  <si>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</si>
  <si>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</si>
  <si>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</si>
  <si>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</si>
  <si>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</si>
  <si>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</si>
  <si>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</si>
  <si>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</si>
  <si>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</si>
  <si>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</si>
  <si>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</si>
  <si>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</si>
  <si>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</si>
  <si>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</si>
  <si>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</si>
  <si>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</si>
  <si>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</si>
  <si>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</si>
  <si>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</si>
  <si>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</si>
  <si>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</si>
  <si>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</si>
  <si>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</si>
  <si>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</si>
  <si>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</si>
  <si>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</si>
  <si>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</si>
  <si>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</si>
  <si>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</si>
  <si>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</si>
  <si>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</si>
  <si>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</si>
  <si>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</si>
  <si>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</si>
  <si>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</si>
  <si>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</si>
  <si>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</si>
  <si>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</si>
  <si>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</si>
  <si>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</si>
  <si>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</si>
  <si>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</si>
  <si>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</si>
  <si>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</si>
  <si>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</si>
  <si>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</si>
  <si>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</si>
  <si>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</si>
  <si>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</si>
  <si>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</si>
  <si>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</si>
  <si>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</si>
  <si>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</si>
  <si>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</si>
  <si>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</si>
  <si>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</si>
  <si>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</si>
  <si>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</si>
  <si>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</si>
  <si>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</si>
  <si>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</si>
  <si>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</si>
  <si>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</si>
  <si>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</si>
  <si>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</si>
  <si>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</si>
  <si>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</si>
  <si>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</si>
  <si>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</si>
  <si>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</si>
  <si>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</si>
  <si>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</si>
  <si>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</si>
  <si>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</si>
  <si>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</si>
  <si>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</si>
  <si>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</si>
  <si>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</si>
  <si>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</si>
  <si>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</si>
  <si>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</si>
  <si>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</si>
  <si>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</si>
  <si>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</si>
  <si>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</si>
  <si>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</si>
  <si>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</si>
  <si>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</si>
  <si>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</si>
  <si>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</si>
  <si>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</si>
  <si>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</si>
  <si>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</si>
  <si>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</si>
  <si>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</si>
  <si>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</si>
  <si>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</si>
  <si>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</si>
  <si>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</si>
  <si>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</si>
  <si>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</si>
  <si>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</si>
  <si>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</si>
  <si>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</si>
  <si>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</si>
  <si>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</si>
  <si>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</si>
  <si>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</si>
  <si>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</si>
  <si>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</si>
  <si>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</si>
  <si>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</si>
  <si>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</si>
  <si>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</si>
  <si>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</si>
  <si>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</si>
  <si>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</si>
  <si>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</si>
  <si>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</si>
  <si>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</si>
  <si>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</si>
  <si>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</si>
  <si>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</si>
  <si>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</si>
  <si>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</si>
  <si>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</si>
  <si>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</si>
  <si>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</si>
  <si>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</si>
  <si>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</si>
  <si>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</si>
  <si>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</si>
  <si>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</si>
  <si>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</si>
  <si>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</si>
  <si>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</si>
  <si>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</si>
  <si>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</si>
  <si>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</si>
  <si>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</si>
  <si>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</si>
  <si>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</si>
  <si>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</si>
  <si>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</si>
  <si>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</si>
  <si>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</si>
  <si>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</si>
  <si>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</si>
  <si>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</si>
  <si>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</si>
  <si>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</si>
  <si>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</si>
  <si>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</si>
  <si>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</si>
  <si>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</si>
  <si>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</si>
  <si>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</si>
  <si>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</si>
  <si>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</si>
  <si>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</si>
  <si>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</si>
  <si>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</si>
  <si>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</si>
  <si>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</si>
  <si>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</si>
  <si>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</si>
  <si>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</si>
  <si>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</si>
  <si>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</si>
  <si>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</si>
  <si>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</si>
  <si>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</si>
  <si>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</si>
  <si>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</si>
  <si>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</si>
  <si>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</si>
  <si>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</si>
  <si>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</si>
  <si>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</si>
  <si>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</si>
  <si>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</si>
  <si>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</si>
  <si>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</si>
  <si>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</si>
  <si>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</si>
  <si>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</si>
  <si>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</si>
  <si>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</si>
  <si>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</si>
  <si>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</si>
  <si>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</si>
  <si>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</si>
  <si>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</si>
  <si>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</si>
  <si>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</si>
  <si>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</si>
  <si>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</si>
  <si>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</si>
  <si>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</si>
  <si>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</si>
  <si>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</si>
  <si>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</si>
  <si>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</si>
  <si>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</si>
  <si>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</si>
  <si>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</si>
  <si>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</si>
  <si>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</si>
  <si>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</si>
  <si>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</si>
  <si>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</si>
  <si>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</si>
  <si>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</si>
  <si>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</si>
  <si>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</si>
  <si>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</si>
  <si>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</si>
  <si>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</si>
  <si>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</si>
  <si>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</si>
  <si>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</si>
  <si>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</si>
  <si>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</si>
  <si>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</si>
  <si>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</si>
  <si>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</si>
  <si>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</si>
  <si>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</si>
  <si>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</si>
  <si>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</si>
  <si>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</si>
  <si>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</si>
  <si>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</si>
  <si>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</si>
  <si>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</si>
  <si>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</si>
  <si>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</si>
  <si>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</si>
  <si>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</si>
  <si>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</si>
  <si>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</si>
  <si>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</si>
  <si>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</si>
  <si>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</si>
  <si>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</si>
  <si>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</si>
  <si>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</si>
  <si>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</si>
  <si>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</si>
  <si>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</si>
  <si>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</si>
  <si>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</si>
  <si>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</si>
  <si>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</si>
  <si>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</si>
  <si>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</si>
  <si>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</si>
  <si>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</si>
  <si>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</si>
  <si>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</si>
  <si>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</si>
  <si>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</si>
  <si>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</si>
  <si>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</si>
  <si>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</si>
  <si>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</si>
  <si>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</si>
  <si>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</si>
  <si>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</si>
  <si>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</si>
  <si>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</si>
  <si>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</si>
  <si>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</si>
  <si>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</si>
  <si>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</si>
  <si>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</si>
  <si>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</si>
  <si>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</si>
  <si>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</si>
  <si>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</si>
  <si>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</si>
  <si>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</si>
  <si>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</si>
  <si>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</si>
  <si>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</si>
  <si>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</si>
  <si>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</si>
  <si>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</si>
  <si>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</si>
  <si>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</si>
  <si>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</si>
  <si>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</si>
  <si>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</si>
  <si>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</si>
  <si>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</si>
  <si>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</si>
  <si>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</si>
  <si>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</si>
  <si>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</si>
  <si>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</si>
  <si>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</si>
  <si>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</si>
  <si>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</si>
  <si>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</si>
  <si>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</si>
  <si>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</si>
  <si>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</si>
  <si>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</si>
  <si>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</si>
  <si>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</si>
  <si>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</si>
  <si>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</si>
  <si>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</si>
  <si>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</si>
  <si>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</si>
  <si>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</si>
  <si>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</si>
  <si>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</si>
  <si>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</si>
  <si>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</si>
  <si>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</si>
  <si>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</si>
  <si>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</si>
  <si>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</si>
  <si>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</si>
  <si>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</si>
  <si>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</si>
  <si>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</si>
  <si>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</si>
  <si>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</si>
  <si>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</si>
  <si>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</si>
  <si>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</si>
  <si>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</si>
  <si>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</si>
  <si>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</si>
  <si>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</si>
  <si>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</si>
  <si>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</si>
  <si>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</si>
  <si>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</si>
  <si>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</si>
  <si>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</si>
  <si>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</si>
  <si>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</si>
  <si>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</si>
  <si>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</si>
  <si>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</si>
  <si>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</si>
  <si>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</si>
  <si>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</si>
  <si>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</si>
  <si>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</si>
  <si>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</si>
  <si>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</si>
  <si>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</si>
  <si>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</si>
  <si>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</si>
  <si>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</si>
  <si>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</si>
  <si>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</si>
  <si>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</si>
  <si>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</si>
  <si>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</si>
  <si>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</si>
  <si>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</si>
  <si>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</si>
  <si>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</si>
  <si>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</si>
  <si>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</si>
  <si>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</si>
  <si>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</si>
  <si>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</si>
  <si>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</si>
  <si>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</si>
  <si>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</si>
  <si>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</si>
  <si>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</si>
  <si>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</si>
  <si>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</si>
  <si>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</si>
  <si>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</si>
  <si>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</si>
  <si>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</si>
  <si>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</si>
  <si>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</si>
  <si>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</si>
  <si>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</si>
  <si>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</si>
  <si>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</si>
  <si>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</si>
  <si>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</si>
  <si>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</si>
  <si>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</si>
  <si>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</si>
  <si>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</si>
  <si>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</si>
  <si>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</si>
  <si>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</si>
  <si>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</si>
  <si>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</si>
  <si>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</si>
  <si>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</si>
  <si>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</si>
  <si>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</si>
  <si>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</si>
  <si>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</si>
  <si>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</si>
  <si>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</si>
  <si>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</si>
  <si>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</si>
  <si>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</si>
  <si>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</si>
  <si>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</si>
  <si>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</si>
  <si>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</si>
  <si>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</si>
  <si>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</si>
  <si>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</si>
  <si>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</si>
  <si>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</si>
  <si>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</si>
  <si>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</si>
  <si>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</si>
  <si>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</si>
  <si>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</si>
  <si>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</si>
  <si>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</si>
  <si>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</si>
  <si>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</si>
  <si>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</si>
  <si>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</si>
  <si>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</si>
  <si>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</si>
  <si>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</si>
  <si>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</si>
  <si>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</si>
  <si>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</si>
  <si>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</si>
  <si>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</si>
  <si>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</si>
  <si>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</si>
  <si>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</si>
  <si>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</si>
  <si>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</si>
  <si>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</si>
  <si>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</si>
  <si>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</si>
  <si>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</si>
  <si>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</si>
  <si>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</si>
  <si>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</si>
  <si>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</si>
  <si>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</si>
  <si>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</si>
  <si>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</si>
  <si>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</si>
  <si>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</si>
  <si>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</si>
  <si>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</si>
  <si>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</si>
  <si>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</si>
  <si>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</si>
  <si>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</si>
  <si>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</si>
  <si>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</si>
  <si>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</si>
  <si>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</si>
  <si>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</si>
  <si>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</si>
  <si>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</si>
  <si>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</si>
  <si>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</si>
  <si>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</si>
  <si>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</si>
  <si>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</si>
  <si>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</si>
  <si>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</si>
  <si>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</si>
  <si>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</si>
  <si>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</si>
  <si>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</si>
  <si>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</si>
  <si>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</si>
  <si>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</si>
  <si>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</si>
  <si>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</si>
  <si>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</si>
  <si>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</si>
  <si>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</si>
  <si>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</si>
  <si>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</si>
  <si>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</si>
  <si>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</si>
  <si>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</si>
  <si>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</si>
  <si>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</si>
  <si>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</si>
  <si>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</si>
  <si>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</si>
  <si>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</si>
  <si>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</si>
  <si>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</si>
  <si>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</si>
  <si>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</si>
  <si>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</si>
  <si>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</si>
  <si>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</si>
  <si>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</si>
  <si>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</si>
  <si>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</si>
  <si>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</si>
  <si>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</si>
  <si>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</si>
  <si>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</si>
  <si>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</si>
  <si>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</si>
  <si>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</si>
  <si>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</si>
  <si>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</si>
  <si>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</si>
  <si>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</si>
  <si>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</si>
  <si>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</si>
  <si>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</si>
  <si>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</si>
  <si>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</si>
  <si>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</si>
  <si>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</si>
  <si>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</si>
  <si>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</si>
  <si>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</si>
  <si>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</si>
  <si>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</si>
  <si>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</si>
  <si>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</si>
  <si>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</si>
  <si>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</si>
  <si>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</si>
  <si>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</si>
  <si>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</si>
  <si>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</si>
  <si>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</si>
  <si>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</si>
  <si>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</si>
  <si>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</si>
  <si>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</si>
  <si>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</si>
  <si>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</si>
  <si>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</si>
  <si>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</si>
  <si>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</si>
  <si>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</si>
  <si>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</si>
  <si>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</si>
  <si>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</si>
  <si>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</si>
  <si>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</si>
  <si>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</si>
  <si>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</si>
  <si>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</si>
  <si>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</si>
  <si>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</si>
  <si>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</si>
  <si>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</si>
  <si>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</si>
  <si>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</si>
  <si>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</si>
  <si>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</si>
  <si>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</si>
  <si>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</si>
  <si>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</si>
  <si>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</si>
  <si>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</si>
  <si>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</si>
  <si>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</si>
  <si>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</si>
  <si>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</si>
  <si>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</si>
  <si>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</si>
  <si>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</si>
  <si>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</si>
  <si>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</si>
  <si>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</si>
  <si>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</si>
  <si>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</si>
  <si>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</si>
  <si>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</si>
  <si>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</si>
  <si>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</si>
  <si>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</si>
  <si>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</si>
  <si>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</si>
  <si>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</si>
  <si>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</si>
  <si>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</si>
  <si>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</si>
  <si>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</si>
  <si>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</si>
  <si>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</si>
  <si>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</si>
  <si>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</si>
  <si>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</si>
  <si>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</si>
  <si>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</si>
  <si>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</si>
  <si>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</si>
  <si>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</si>
  <si>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</si>
  <si>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</si>
  <si>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</si>
  <si>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</si>
  <si>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</si>
  <si>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</si>
  <si>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</si>
  <si>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</si>
  <si>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</si>
  <si>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</si>
  <si>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</si>
  <si>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</si>
  <si>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</si>
  <si>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</si>
  <si>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</si>
  <si>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</si>
  <si>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</si>
  <si>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</si>
  <si>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</si>
  <si>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</si>
  <si>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</si>
  <si>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</si>
  <si>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</si>
  <si>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</si>
  <si>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</si>
  <si>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</si>
  <si>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</si>
  <si>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</si>
  <si>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</si>
  <si>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</si>
  <si>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</si>
  <si>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</si>
  <si>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</si>
  <si>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</si>
  <si>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</si>
  <si>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</si>
  <si>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</si>
  <si>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</si>
  <si>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</si>
  <si>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</si>
  <si>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</si>
  <si>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</si>
  <si>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</si>
  <si>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</si>
  <si>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</si>
  <si>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</si>
  <si>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</si>
  <si>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</si>
  <si>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</si>
  <si>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</si>
  <si>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</si>
  <si>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</si>
  <si>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</si>
  <si>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</si>
  <si>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</si>
  <si>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</si>
  <si>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</si>
  <si>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</si>
  <si>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</si>
  <si>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</si>
  <si>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</si>
  <si>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</si>
  <si>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</si>
  <si>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</si>
  <si>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</si>
  <si>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</si>
  <si>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</si>
  <si>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</si>
  <si>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</si>
  <si>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</si>
  <si>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</si>
  <si>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</si>
  <si>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</si>
  <si>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</si>
  <si>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</si>
  <si>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</si>
  <si>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</si>
  <si>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</si>
  <si>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</si>
  <si>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</si>
  <si>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</si>
  <si>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</si>
  <si>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</si>
  <si>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</si>
  <si>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</si>
  <si>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</si>
  <si>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</si>
  <si>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</si>
  <si>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</si>
  <si>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</si>
  <si>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</si>
  <si>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</si>
  <si>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</si>
  <si>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</si>
  <si>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</si>
  <si>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</si>
  <si>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</si>
  <si>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</si>
  <si>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</si>
  <si>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</si>
  <si>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</si>
  <si>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</si>
  <si>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</si>
  <si>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</si>
  <si>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</si>
  <si>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</si>
  <si>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</si>
  <si>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</si>
  <si>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</si>
  <si>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</si>
  <si>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</si>
  <si>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</si>
  <si>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</si>
  <si>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</si>
  <si>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</si>
  <si>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</si>
  <si>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</si>
  <si>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</si>
  <si>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</si>
  <si>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</si>
  <si>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</si>
  <si>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</si>
  <si>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</si>
  <si>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</si>
  <si>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</si>
  <si>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</si>
  <si>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</si>
  <si>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</si>
  <si>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</si>
  <si>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</si>
  <si>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</si>
  <si>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</si>
  <si>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</si>
  <si>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</si>
  <si>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</si>
  <si>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</si>
  <si>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</si>
  <si>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</si>
  <si>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</si>
  <si>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</si>
  <si>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</si>
  <si>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</si>
  <si>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</si>
  <si>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</si>
  <si>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</si>
  <si>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</si>
  <si>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</si>
  <si>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</si>
  <si>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</si>
  <si>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</si>
  <si>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</si>
  <si>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</si>
  <si>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</si>
  <si>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</si>
  <si>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</si>
  <si>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</si>
  <si>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</si>
  <si>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</si>
  <si>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</si>
  <si>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</si>
  <si>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</si>
  <si>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</si>
  <si>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</si>
  <si>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</si>
  <si>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</si>
  <si>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</si>
  <si>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</si>
  <si>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</si>
  <si>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</si>
  <si>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</si>
  <si>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</si>
  <si>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</si>
  <si>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</si>
  <si>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</si>
  <si>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</si>
  <si>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</si>
  <si>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</si>
  <si>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</si>
  <si>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</si>
  <si>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</si>
  <si>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</si>
  <si>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</si>
  <si>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</si>
  <si>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</si>
  <si>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</si>
  <si>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</si>
  <si>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</si>
  <si>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</si>
  <si>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</si>
  <si>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</si>
  <si>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</si>
  <si>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</si>
  <si>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</si>
  <si>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</si>
  <si>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</si>
  <si>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</si>
  <si>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</si>
  <si>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</si>
  <si>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</si>
  <si>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</si>
  <si>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</si>
  <si>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</si>
  <si>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</si>
  <si>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</si>
  <si>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</si>
  <si>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</si>
  <si>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</si>
  <si>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</si>
  <si>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</si>
  <si>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</si>
  <si>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</si>
  <si>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</si>
  <si>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</si>
  <si>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</si>
  <si>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</si>
  <si>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</si>
  <si>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</si>
  <si>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</si>
  <si>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</si>
  <si>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</si>
  <si>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</si>
  <si>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</si>
  <si>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</si>
  <si>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</si>
  <si>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</si>
  <si>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</si>
  <si>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</si>
  <si>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</si>
  <si>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</si>
  <si>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</si>
  <si>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</si>
  <si>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</si>
  <si>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</si>
  <si>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</si>
  <si>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</si>
  <si>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</si>
  <si>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</si>
  <si>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</si>
  <si>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</si>
  <si>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</si>
  <si>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</si>
  <si>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</si>
  <si>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</si>
  <si>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</si>
  <si>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</si>
  <si>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</si>
  <si>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</si>
  <si>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</si>
  <si>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</si>
  <si>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</si>
  <si>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</si>
  <si>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</si>
  <si>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</si>
  <si>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</si>
  <si>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</si>
  <si>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</si>
  <si>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</si>
  <si>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</si>
  <si>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</si>
  <si>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</si>
  <si>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</si>
  <si>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</si>
  <si>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</si>
  <si>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</si>
  <si>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</si>
  <si>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</si>
  <si>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</si>
  <si>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</si>
  <si>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</si>
  <si>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</si>
  <si>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</si>
  <si>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</si>
  <si>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</si>
  <si>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</si>
  <si>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</si>
  <si>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</si>
  <si>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</si>
  <si>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</si>
  <si>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</si>
  <si>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</si>
  <si>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</si>
  <si>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</si>
  <si>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</si>
  <si>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</si>
  <si>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</si>
  <si>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</si>
  <si>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</si>
  <si>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</si>
  <si>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</si>
  <si>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</si>
  <si>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</si>
  <si>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</si>
  <si>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</si>
  <si>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</si>
  <si>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</si>
  <si>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</si>
  <si>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</si>
  <si>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</si>
  <si>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</si>
  <si>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</si>
  <si>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</si>
  <si>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</si>
  <si>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</si>
  <si>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</si>
  <si>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</si>
  <si>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</si>
  <si>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</si>
  <si>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</si>
  <si>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</si>
  <si>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</si>
  <si>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</si>
  <si>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</si>
  <si>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</si>
  <si>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</si>
  <si>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</si>
  <si>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</si>
  <si>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</si>
  <si>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</si>
  <si>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</si>
  <si>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</si>
  <si>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</si>
  <si>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</si>
  <si>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</si>
  <si>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</si>
  <si>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</si>
  <si>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</si>
  <si>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</si>
  <si>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</si>
  <si>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</si>
  <si>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</si>
  <si>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</si>
  <si>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</si>
  <si>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</si>
  <si>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</si>
  <si>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</si>
  <si>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</si>
  <si>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</si>
  <si>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</si>
  <si>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</si>
  <si>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</si>
  <si>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</si>
  <si>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</si>
  <si>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</si>
  <si>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</si>
  <si>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</si>
  <si>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</si>
  <si>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</si>
  <si>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</si>
  <si>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</si>
  <si>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</si>
  <si>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</si>
  <si>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</si>
  <si>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</si>
  <si>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</si>
  <si>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</si>
  <si>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</si>
  <si>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</si>
  <si>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</si>
  <si>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</si>
  <si>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</si>
  <si>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</si>
  <si>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</si>
  <si>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</si>
  <si>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</si>
  <si>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</si>
  <si>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</si>
  <si>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</si>
  <si>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</si>
  <si>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</si>
  <si>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</si>
  <si>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</si>
  <si>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</si>
  <si>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</si>
  <si>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</si>
  <si>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</si>
  <si>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</si>
  <si>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</si>
  <si>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</si>
  <si>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</si>
  <si>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</si>
  <si>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</si>
  <si>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</si>
  <si>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</si>
  <si>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</si>
  <si>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</si>
  <si>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</si>
  <si>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</si>
  <si>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</si>
  <si>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</si>
  <si>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</si>
  <si>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</si>
  <si>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</si>
  <si>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</si>
  <si>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</si>
  <si>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</si>
  <si>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</si>
  <si>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</si>
  <si>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</si>
  <si>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</si>
  <si>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</si>
  <si>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</si>
  <si>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</si>
  <si>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</si>
  <si>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</si>
  <si>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</si>
  <si>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</si>
  <si>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</si>
  <si>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</si>
  <si>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</si>
  <si>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</si>
  <si>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</si>
  <si>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</si>
  <si>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</si>
  <si>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</si>
  <si>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</si>
  <si>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</si>
  <si>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</si>
  <si>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</si>
  <si>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</si>
  <si>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</si>
  <si>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</si>
  <si>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</si>
  <si>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</si>
  <si>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</si>
  <si>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</si>
  <si>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</si>
  <si>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</si>
  <si>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</si>
  <si>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</si>
  <si>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</si>
  <si>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</si>
  <si>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</si>
  <si>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</si>
  <si>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</si>
  <si>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</si>
  <si>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</si>
  <si>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</si>
  <si>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</si>
  <si>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</si>
  <si>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</si>
  <si>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</si>
  <si>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</si>
  <si>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</si>
  <si>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</si>
  <si>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</si>
  <si>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</si>
  <si>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</si>
  <si>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</si>
  <si>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</si>
  <si>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</si>
  <si>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</si>
  <si>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</si>
  <si>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</si>
  <si>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</si>
  <si>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</si>
  <si>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</si>
  <si>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</si>
  <si>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</si>
  <si>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</si>
  <si>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</si>
  <si>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</si>
  <si>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</si>
  <si>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</si>
  <si>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</si>
  <si>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</si>
  <si>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</si>
  <si>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</si>
  <si>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</si>
  <si>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</si>
  <si>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</si>
  <si>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</si>
  <si>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</si>
  <si>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</si>
  <si>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</si>
  <si>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</si>
  <si>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</si>
  <si>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</si>
  <si>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</si>
  <si>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</si>
  <si>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</si>
  <si>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</si>
  <si>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</si>
  <si>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</si>
  <si>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</si>
  <si>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</si>
  <si>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</si>
  <si>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</si>
  <si>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</si>
  <si>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</si>
  <si>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</si>
  <si>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</si>
  <si>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</si>
  <si>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</si>
  <si>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</si>
  <si>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</si>
  <si>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</si>
  <si>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</si>
  <si>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</si>
  <si>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</si>
  <si>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</si>
  <si>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</si>
  <si>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</si>
  <si>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</si>
  <si>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</si>
  <si>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</si>
  <si>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</si>
  <si>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</si>
  <si>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</si>
  <si>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</si>
  <si>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</si>
  <si>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</si>
  <si>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</si>
  <si>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</si>
  <si>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</si>
  <si>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</si>
  <si>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</si>
  <si>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</si>
  <si>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</si>
  <si>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</si>
  <si>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</si>
  <si>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</si>
  <si>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</si>
  <si>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</si>
  <si>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</si>
  <si>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</si>
  <si>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</si>
  <si>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</si>
  <si>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</si>
  <si>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</si>
  <si>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</si>
  <si>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</si>
  <si>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</si>
  <si>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</si>
  <si>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</si>
  <si>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</si>
  <si>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</si>
  <si>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</si>
  <si>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</si>
  <si>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</si>
  <si>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</si>
  <si>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</si>
  <si>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</si>
  <si>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</si>
  <si>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</si>
  <si>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</si>
  <si>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</si>
  <si>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</si>
  <si>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</si>
  <si>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</si>
  <si>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</si>
  <si>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</si>
  <si>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</si>
  <si>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</si>
  <si>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</si>
  <si>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</si>
  <si>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</si>
  <si>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</si>
  <si>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</si>
  <si>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</si>
  <si>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</si>
  <si>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</si>
  <si>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</si>
  <si>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</si>
  <si>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</si>
  <si>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</si>
  <si>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</si>
  <si>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</si>
  <si>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</si>
  <si>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</si>
  <si>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</si>
  <si>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</si>
  <si>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</si>
  <si>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</si>
  <si>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</si>
  <si>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</si>
  <si>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</si>
  <si>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</si>
  <si>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</si>
  <si>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</si>
  <si>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</si>
  <si>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</si>
  <si>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</si>
  <si>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</si>
  <si>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</si>
  <si>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</si>
  <si>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</si>
  <si>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</si>
  <si>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</si>
  <si>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</si>
  <si>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</si>
  <si>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</si>
  <si>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</si>
  <si>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</si>
  <si>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</si>
  <si>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</si>
  <si>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</si>
  <si>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</si>
  <si>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</si>
  <si>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</si>
  <si>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</si>
  <si>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</si>
  <si>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</si>
  <si>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</si>
  <si>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</si>
  <si>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</si>
  <si>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</si>
  <si>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</si>
  <si>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</si>
  <si>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</si>
  <si>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</si>
  <si>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</si>
  <si>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</si>
  <si>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</si>
  <si>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</si>
  <si>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</si>
  <si>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</si>
  <si>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</si>
  <si>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</si>
  <si>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</si>
  <si>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</si>
  <si>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</si>
  <si>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</si>
  <si>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</si>
  <si>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</si>
  <si>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</si>
  <si>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</si>
  <si>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</si>
  <si>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</si>
  <si>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</si>
  <si>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</si>
  <si>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</si>
  <si>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</si>
  <si>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</si>
  <si>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</si>
  <si>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</si>
  <si>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</si>
  <si>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</si>
  <si>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</si>
  <si>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</si>
  <si>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</si>
  <si>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</si>
  <si>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</si>
  <si>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</si>
  <si>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</si>
  <si>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</si>
  <si>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</si>
  <si>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</si>
  <si>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</si>
  <si>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</si>
  <si>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</si>
  <si>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</si>
  <si>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</si>
  <si>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</si>
  <si>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</si>
  <si>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</si>
  <si>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</si>
  <si>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</si>
  <si>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</si>
  <si>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</si>
  <si>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</si>
  <si>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</si>
  <si>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</si>
  <si>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</si>
  <si>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</si>
  <si>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</si>
  <si>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</si>
  <si>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</si>
  <si>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</si>
  <si>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</si>
  <si>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</si>
  <si>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</si>
  <si>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</si>
  <si>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</si>
  <si>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</si>
  <si>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</si>
  <si>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</si>
  <si>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</si>
  <si>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</si>
  <si>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</si>
  <si>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</si>
  <si>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</si>
  <si>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</si>
  <si>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</si>
  <si>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</si>
  <si>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</si>
  <si>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</si>
  <si>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</si>
  <si>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</si>
  <si>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</si>
  <si>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</si>
  <si>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</si>
  <si>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</si>
  <si>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</si>
  <si>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</si>
  <si>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</si>
  <si>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</si>
  <si>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</si>
  <si>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</si>
  <si>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</si>
  <si>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</si>
  <si>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</si>
  <si>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</si>
  <si>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</si>
  <si>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</si>
  <si>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</si>
  <si>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</si>
  <si>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</si>
  <si>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</si>
  <si>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</si>
  <si>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</si>
  <si>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</si>
  <si>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</si>
  <si>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</si>
  <si>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</si>
  <si>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</si>
  <si>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</si>
  <si>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</si>
  <si>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</si>
  <si>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</si>
  <si>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</si>
  <si>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</si>
  <si>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</si>
  <si>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</si>
  <si>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</si>
  <si>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</si>
  <si>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</si>
  <si>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</si>
  <si>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</si>
  <si>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</si>
  <si>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</si>
  <si>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</si>
  <si>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</si>
  <si>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</si>
  <si>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</si>
  <si>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</si>
  <si>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</si>
  <si>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</si>
  <si>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</si>
  <si>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</si>
  <si>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</si>
  <si>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</si>
  <si>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</si>
  <si>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</si>
  <si>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</si>
  <si>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</si>
  <si>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</si>
  <si>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</si>
  <si>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</si>
  <si>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</si>
  <si>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</si>
  <si>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</si>
  <si>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</si>
  <si>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</si>
  <si>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</si>
  <si>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</si>
  <si>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</si>
  <si>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</si>
  <si>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</si>
  <si>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</si>
  <si>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</si>
  <si>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</si>
  <si>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</si>
  <si>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</si>
  <si>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</si>
  <si>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</si>
  <si>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</si>
  <si>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</si>
  <si>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</si>
  <si>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</si>
  <si>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</si>
  <si>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</si>
  <si>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</si>
  <si>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</si>
  <si>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</si>
  <si>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</si>
  <si>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</si>
  <si>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</si>
  <si>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</si>
  <si>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</si>
  <si>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</si>
  <si>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</si>
  <si>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</si>
  <si>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</si>
  <si>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</si>
  <si>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</si>
  <si>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</si>
  <si>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</si>
  <si>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</si>
  <si>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</si>
  <si>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</si>
  <si>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</si>
  <si>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</si>
  <si>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</si>
  <si>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</si>
  <si>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</si>
  <si>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</si>
  <si>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</si>
  <si>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</si>
  <si>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</si>
  <si>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</si>
  <si>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</si>
  <si>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</si>
  <si>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</si>
  <si>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</si>
  <si>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</si>
  <si>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</si>
  <si>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</si>
  <si>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</si>
  <si>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</si>
  <si>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</si>
  <si>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</si>
  <si>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</si>
  <si>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</si>
  <si>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</si>
  <si>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</si>
  <si>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</si>
  <si>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</si>
  <si>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</si>
  <si>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</si>
  <si>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</si>
  <si>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</si>
  <si>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</si>
  <si>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</si>
  <si>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</si>
  <si>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</si>
  <si>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</si>
  <si>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</si>
  <si>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</si>
  <si>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</si>
  <si>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</si>
  <si>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</si>
  <si>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</si>
  <si>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</si>
  <si>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</si>
  <si>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</si>
  <si>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</si>
  <si>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</si>
  <si>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</si>
  <si>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</si>
  <si>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</si>
  <si>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</si>
  <si>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</si>
  <si>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</si>
  <si>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</si>
  <si>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</si>
  <si>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</si>
  <si>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</si>
  <si>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</si>
  <si>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</si>
  <si>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</si>
  <si>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</si>
  <si>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</si>
  <si>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</si>
  <si>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</si>
  <si>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</si>
  <si>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</si>
  <si>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</si>
  <si>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</si>
  <si>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</si>
  <si>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</si>
  <si>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</si>
  <si>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</si>
  <si>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</si>
  <si>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</si>
  <si>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</si>
  <si>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</si>
  <si>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</si>
  <si>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</si>
  <si>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</si>
  <si>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</si>
  <si>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</si>
  <si>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</si>
  <si>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</si>
  <si>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</si>
  <si>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</si>
  <si>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</si>
  <si>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</si>
  <si>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</si>
  <si>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</si>
  <si>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</si>
  <si>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</si>
  <si>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</si>
  <si>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</si>
  <si>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</si>
  <si>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</si>
  <si>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</si>
  <si>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</si>
  <si>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</si>
  <si>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</si>
  <si>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</si>
  <si>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</si>
  <si>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</si>
  <si>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</si>
  <si>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</si>
  <si>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</si>
  <si>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</si>
  <si>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</si>
  <si>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</si>
  <si>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</si>
  <si>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</si>
  <si>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</si>
  <si>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</si>
  <si>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</si>
  <si>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</si>
  <si>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</si>
  <si>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</si>
  <si>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</si>
  <si>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</si>
  <si>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</si>
  <si>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</si>
  <si>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</si>
  <si>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</si>
  <si>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</si>
  <si>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</si>
  <si>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</si>
  <si>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</si>
  <si>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</si>
  <si>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</si>
  <si>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</si>
  <si>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</si>
  <si>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</si>
  <si>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</si>
  <si>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</si>
  <si>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</si>
  <si>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</si>
  <si>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</si>
  <si>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</si>
  <si>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</si>
  <si>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</si>
  <si>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</si>
  <si>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</si>
  <si>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</si>
  <si>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</si>
  <si>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</si>
  <si>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</si>
  <si>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</si>
  <si>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</si>
  <si>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</si>
  <si>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</si>
  <si>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</si>
  <si>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</si>
  <si>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</si>
  <si>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</si>
  <si>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</si>
  <si>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</si>
  <si>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</si>
  <si>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</si>
  <si>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</si>
  <si>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</si>
  <si>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</si>
  <si>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</si>
  <si>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</si>
  <si>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</si>
  <si>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</si>
  <si>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</si>
  <si>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</si>
  <si>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</si>
  <si>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</si>
  <si>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</si>
  <si>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</si>
  <si>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</si>
  <si>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</si>
  <si>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</si>
  <si>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</si>
  <si>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</si>
  <si>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</si>
  <si>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</si>
  <si>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</si>
  <si>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</si>
  <si>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</si>
  <si>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</si>
  <si>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</si>
  <si>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</si>
  <si>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</si>
  <si>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</si>
  <si>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</si>
  <si>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</si>
  <si>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</si>
  <si>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</si>
  <si>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</si>
  <si>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</si>
  <si>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</si>
  <si>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</si>
  <si>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</si>
  <si>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</si>
  <si>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</si>
  <si>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</si>
  <si>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</si>
  <si>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</si>
  <si>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</si>
  <si>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</si>
  <si>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</si>
  <si>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</si>
  <si>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</si>
  <si>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</si>
  <si>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</si>
  <si>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</si>
  <si>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</si>
  <si>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</si>
  <si>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</si>
  <si>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</si>
  <si>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</si>
  <si>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</si>
  <si>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</si>
  <si>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</si>
  <si>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</si>
  <si>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</si>
  <si>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</si>
  <si>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</si>
  <si>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</si>
  <si>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</si>
  <si>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</si>
  <si>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</si>
  <si>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</si>
  <si>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</si>
  <si>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</si>
  <si>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</si>
  <si>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</si>
  <si>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</si>
  <si>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</si>
  <si>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</si>
  <si>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</si>
  <si>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</si>
  <si>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</si>
  <si>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</si>
  <si>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</si>
  <si>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</si>
  <si>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</si>
  <si>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</si>
  <si>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</si>
  <si>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</si>
  <si>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</si>
  <si>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</si>
  <si>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</si>
  <si>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</si>
  <si>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</si>
  <si>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</si>
  <si>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</si>
  <si>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</si>
  <si>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</si>
  <si>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</si>
  <si>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</si>
  <si>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</si>
  <si>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</si>
  <si>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</si>
  <si>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</si>
  <si>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</si>
  <si>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</si>
  <si>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</si>
  <si>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</si>
  <si>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</si>
  <si>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</si>
  <si>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</si>
  <si>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</si>
  <si>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</si>
  <si>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</si>
  <si>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</si>
  <si>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</si>
  <si>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</si>
  <si>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</si>
  <si>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</si>
  <si>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</si>
  <si>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</si>
  <si>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</si>
  <si>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</si>
  <si>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</si>
  <si>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</si>
  <si>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</si>
  <si>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</si>
  <si>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</si>
  <si>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</si>
  <si>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</si>
  <si>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</si>
  <si>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</si>
  <si>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</si>
  <si>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</si>
  <si>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</si>
  <si>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</si>
  <si>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</si>
  <si>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</si>
  <si>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</si>
  <si>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</si>
  <si>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</si>
  <si>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</si>
  <si>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</si>
  <si>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</si>
  <si>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</si>
  <si>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</si>
  <si>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</si>
  <si>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</si>
  <si>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</si>
  <si>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</si>
  <si>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</si>
  <si>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</si>
  <si>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</si>
  <si>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</si>
  <si>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</si>
  <si>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</si>
  <si>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</si>
  <si>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</si>
  <si>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</si>
  <si>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</si>
  <si>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</si>
  <si>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</si>
  <si>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</si>
  <si>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</si>
  <si>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</si>
  <si>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</si>
  <si>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</si>
  <si>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</si>
  <si>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</si>
  <si>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</si>
  <si>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</si>
  <si>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</si>
  <si>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</si>
  <si>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</si>
  <si>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</si>
  <si>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</si>
  <si>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</si>
  <si>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</si>
  <si>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</si>
  <si>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</si>
  <si>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</si>
  <si>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</si>
  <si>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</si>
  <si>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</si>
  <si>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</si>
  <si>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</si>
  <si>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</si>
  <si>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</si>
  <si>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</si>
  <si>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</si>
  <si>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</si>
  <si>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</si>
  <si>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</si>
  <si>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</si>
  <si>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</si>
  <si>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</si>
  <si>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</si>
  <si>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</si>
  <si>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</si>
  <si>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</si>
  <si>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</si>
  <si>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</si>
  <si>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</si>
  <si>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</si>
  <si>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</si>
  <si>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</si>
  <si>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</si>
  <si>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</si>
  <si>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</si>
  <si>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</si>
  <si>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</si>
  <si>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</si>
  <si>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</si>
  <si>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</si>
  <si>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</si>
  <si>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</si>
  <si>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</si>
  <si>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</si>
  <si>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</si>
  <si>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</si>
  <si>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</si>
  <si>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</si>
  <si>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</si>
  <si>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</si>
  <si>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</si>
  <si>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</si>
  <si>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</si>
  <si>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</si>
  <si>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</si>
  <si>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</si>
  <si>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</si>
  <si>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</si>
  <si>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</si>
  <si>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</si>
  <si>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</si>
  <si>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</si>
  <si>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</si>
  <si>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</si>
  <si>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</si>
  <si>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</si>
  <si>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</si>
  <si>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</si>
  <si>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</si>
  <si>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</si>
  <si>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</si>
  <si>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</si>
  <si>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</si>
  <si>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</si>
  <si>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</si>
  <si>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</si>
  <si>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</si>
  <si>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</si>
  <si>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</si>
  <si>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</si>
  <si>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</si>
  <si>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</si>
  <si>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</si>
  <si>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</si>
  <si>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</si>
  <si>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</si>
  <si>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</si>
  <si>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</si>
  <si>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</si>
  <si>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</si>
  <si>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</si>
  <si>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</si>
  <si>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</si>
  <si>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</si>
  <si>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</si>
  <si>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</si>
  <si>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</si>
  <si>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</si>
  <si>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</si>
  <si>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</si>
  <si>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</si>
  <si>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</si>
  <si>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</si>
  <si>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</si>
  <si>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</si>
  <si>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</si>
  <si>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</si>
  <si>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</si>
  <si>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</si>
  <si>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</si>
  <si>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</si>
  <si>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</si>
  <si>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</si>
  <si>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</si>
  <si>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</si>
  <si>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</si>
  <si>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</si>
  <si>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</si>
  <si>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</si>
  <si>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</si>
  <si>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</si>
  <si>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</si>
  <si>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</si>
  <si>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</si>
  <si>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</si>
  <si>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</si>
  <si>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</si>
  <si>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</si>
  <si>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</si>
  <si>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</si>
  <si>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</si>
  <si>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</si>
  <si>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</si>
  <si>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</si>
  <si>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</si>
  <si>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</si>
  <si>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</si>
  <si>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</si>
  <si>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</si>
  <si>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</si>
  <si>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</si>
  <si>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</si>
  <si>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</si>
  <si>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</si>
  <si>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</si>
  <si>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</si>
  <si>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</si>
  <si>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</si>
  <si>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</si>
  <si>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</si>
  <si>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</si>
  <si>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</si>
  <si>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</si>
  <si>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</si>
  <si>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</si>
  <si>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</si>
  <si>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</si>
  <si>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</si>
  <si>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</si>
  <si>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</si>
  <si>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</si>
  <si>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</si>
  <si>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</si>
  <si>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</si>
  <si>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</si>
  <si>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</si>
  <si>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</si>
  <si>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</si>
  <si>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</si>
  <si>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</si>
  <si>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</si>
  <si>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</si>
  <si>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</si>
  <si>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</si>
  <si>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</si>
  <si>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</si>
  <si>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</si>
  <si>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</si>
  <si>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</si>
  <si>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</si>
  <si>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</si>
  <si>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</si>
  <si>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</si>
  <si>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</si>
  <si>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</si>
  <si>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</si>
  <si>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</si>
  <si>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</si>
  <si>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</si>
  <si>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</si>
  <si>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</si>
  <si>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</si>
  <si>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</si>
  <si>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</si>
  <si>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</si>
  <si>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</si>
  <si>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</si>
  <si>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</si>
  <si>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</si>
  <si>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</si>
  <si>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</si>
  <si>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</si>
  <si>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</si>
  <si>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</si>
  <si>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</si>
  <si>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</si>
  <si>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</si>
  <si>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</si>
  <si>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</si>
  <si>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</si>
  <si>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</si>
  <si>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</si>
  <si>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</si>
  <si>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</si>
  <si>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</si>
  <si>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</si>
  <si>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</si>
  <si>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</si>
  <si>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</si>
  <si>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</si>
  <si>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</si>
  <si>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</si>
  <si>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</si>
  <si>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</si>
  <si>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</si>
  <si>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</si>
  <si>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</si>
  <si>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</si>
  <si>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</si>
  <si>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</si>
  <si>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</si>
  <si>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</si>
  <si>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</si>
  <si>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</si>
  <si>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</si>
  <si>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</si>
  <si>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</si>
  <si>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</si>
  <si>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</si>
  <si>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</si>
  <si>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</si>
  <si>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</si>
  <si>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</si>
  <si>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</si>
  <si>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</si>
  <si>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</si>
  <si>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</si>
  <si>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</si>
  <si>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</si>
  <si>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</si>
  <si>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</si>
  <si>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</si>
  <si>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</si>
  <si>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</si>
  <si>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</si>
  <si>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</si>
  <si>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</si>
  <si>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</si>
  <si>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</si>
  <si>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</si>
  <si>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</si>
  <si>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</si>
  <si>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</si>
  <si>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</si>
  <si>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</si>
  <si>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</si>
  <si>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</si>
  <si>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</si>
  <si>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</si>
  <si>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</si>
  <si>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</si>
  <si>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</si>
  <si>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</si>
  <si>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</si>
  <si>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</si>
  <si>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</si>
  <si>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</si>
  <si>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</si>
  <si>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</si>
  <si>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</si>
  <si>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</si>
  <si>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</si>
  <si>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</si>
  <si>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</si>
  <si>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</si>
  <si>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</si>
  <si>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</si>
  <si>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</si>
  <si>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</si>
  <si>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</si>
  <si>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</si>
  <si>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</si>
  <si>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</si>
  <si>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</si>
  <si>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</si>
  <si>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</si>
  <si>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</si>
  <si>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</si>
  <si>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</si>
  <si>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</si>
  <si>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</si>
  <si>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</si>
  <si>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</si>
  <si>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</si>
  <si>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</si>
  <si>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</si>
  <si>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</si>
  <si>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</si>
  <si>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</si>
  <si>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</si>
  <si>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</si>
  <si>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</si>
  <si>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</si>
  <si>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</si>
  <si>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</si>
  <si>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</si>
  <si>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</si>
  <si>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</si>
  <si>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</si>
  <si>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</si>
  <si>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</si>
  <si>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</si>
  <si>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</si>
  <si>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</si>
  <si>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</si>
  <si>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</si>
  <si>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</si>
  <si>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</si>
  <si>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</si>
  <si>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</si>
  <si>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</si>
  <si>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</si>
  <si>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</si>
  <si>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</si>
  <si>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</si>
  <si>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</si>
  <si>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</si>
  <si>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</si>
  <si>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</si>
  <si>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</si>
  <si>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</si>
  <si>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</si>
  <si>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</si>
  <si>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</si>
  <si>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</si>
  <si>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</si>
  <si>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</si>
  <si>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</si>
  <si>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</si>
  <si>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</si>
  <si>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</si>
  <si>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</si>
  <si>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</si>
  <si>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</si>
  <si>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</si>
  <si>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</si>
  <si>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</si>
  <si>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</si>
  <si>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</si>
  <si>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</si>
  <si>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</si>
  <si>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</si>
  <si>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</si>
  <si>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</si>
  <si>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</si>
  <si>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</si>
  <si>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</si>
  <si>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</si>
  <si>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</si>
  <si>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</si>
  <si>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</si>
  <si>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</si>
  <si>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</si>
  <si>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</si>
  <si>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</si>
  <si>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</si>
  <si>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</si>
  <si>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</si>
  <si>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</si>
  <si>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</si>
  <si>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</si>
  <si>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</si>
  <si>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</si>
  <si>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</si>
  <si>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</si>
  <si>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</si>
  <si>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</si>
  <si>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</si>
  <si>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</si>
  <si>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</si>
  <si>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</si>
  <si>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</si>
  <si>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</si>
  <si>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</si>
  <si>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</si>
  <si>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</si>
  <si>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</si>
  <si>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</si>
  <si>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</si>
  <si>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</si>
  <si>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</si>
  <si>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</si>
  <si>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</si>
  <si>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</si>
  <si>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</si>
  <si>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</si>
  <si>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</si>
  <si>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</si>
  <si>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</si>
  <si>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</si>
  <si>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</si>
  <si>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</si>
  <si>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</si>
  <si>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</si>
  <si>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</si>
  <si>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</si>
  <si>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</si>
  <si>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</si>
  <si>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</si>
  <si>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</si>
  <si>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</si>
  <si>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</si>
  <si>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</si>
  <si>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</si>
  <si>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</si>
  <si>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</si>
  <si>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</si>
  <si>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</si>
  <si>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</si>
  <si>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</si>
  <si>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</si>
  <si>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</si>
  <si>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</si>
  <si>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</si>
  <si>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</si>
  <si>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</si>
  <si>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</si>
  <si>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</si>
  <si>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</si>
  <si>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</si>
  <si>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</si>
  <si>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</si>
  <si>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</si>
  <si>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</si>
  <si>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</si>
  <si>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</si>
  <si>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</si>
  <si>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</si>
  <si>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</si>
  <si>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</si>
  <si>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</si>
  <si>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</si>
  <si>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</si>
  <si>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</si>
  <si>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</si>
  <si>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</si>
  <si>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</si>
  <si>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</si>
  <si>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</si>
  <si>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</si>
  <si>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</si>
  <si>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</si>
  <si>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</si>
  <si>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</si>
  <si>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</si>
  <si>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</si>
  <si>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</si>
  <si>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</si>
  <si>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</si>
  <si>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</si>
  <si>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</si>
  <si>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</si>
  <si>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</si>
  <si>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</si>
  <si>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</si>
  <si>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</si>
  <si>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</si>
  <si>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</si>
  <si>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</si>
  <si>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</si>
  <si>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</si>
  <si>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</si>
  <si>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</si>
  <si>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</si>
  <si>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</si>
  <si>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</si>
  <si>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</si>
  <si>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</si>
  <si>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</si>
  <si>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</si>
  <si>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</si>
  <si>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</si>
  <si>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</si>
  <si>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</si>
  <si>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</si>
  <si>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</si>
  <si>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</si>
  <si>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</si>
  <si>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</si>
  <si>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</si>
  <si>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</si>
  <si>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</si>
  <si>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</si>
  <si>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</si>
  <si>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</si>
  <si>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</si>
  <si>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</si>
  <si>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</si>
  <si>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</si>
  <si>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</si>
  <si>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</si>
  <si>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</si>
  <si>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</si>
  <si>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</si>
  <si>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</si>
  <si>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</si>
  <si>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</si>
  <si>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</si>
  <si>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</si>
  <si>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</si>
  <si>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</si>
  <si>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</si>
  <si>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</si>
  <si>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</si>
  <si>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</si>
  <si>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</si>
  <si>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</si>
  <si>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</si>
  <si>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</si>
  <si>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</si>
  <si>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</si>
  <si>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</si>
  <si>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</si>
  <si>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</si>
  <si>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</si>
  <si>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</si>
  <si>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</si>
  <si>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</si>
  <si>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</si>
  <si>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</si>
  <si>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</si>
  <si>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</si>
  <si>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</si>
  <si>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</si>
  <si>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</si>
  <si>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</si>
  <si>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</si>
  <si>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</si>
  <si>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</si>
  <si>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</si>
  <si>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</si>
  <si>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</si>
  <si>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</si>
  <si>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</si>
  <si>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</si>
  <si>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</si>
  <si>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</si>
  <si>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</si>
  <si>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</si>
  <si>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</si>
  <si>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</si>
  <si>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</si>
  <si>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</si>
  <si>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</si>
  <si>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</si>
  <si>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</si>
  <si>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</si>
  <si>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</si>
  <si>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</si>
  <si>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</si>
  <si>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</si>
  <si>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</si>
  <si>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</si>
  <si>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</si>
  <si>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</si>
  <si>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</si>
  <si>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</si>
  <si>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</si>
  <si>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</si>
  <si>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</si>
  <si>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</si>
  <si>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</si>
  <si>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</si>
  <si>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</si>
  <si>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</si>
  <si>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</si>
  <si>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</si>
  <si>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</si>
  <si>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</si>
  <si>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</si>
  <si>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</si>
  <si>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</si>
  <si>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</si>
  <si>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</si>
  <si>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</si>
  <si>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</si>
  <si>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</si>
  <si>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</si>
  <si>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</si>
  <si>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</si>
  <si>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</si>
  <si>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</si>
  <si>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</si>
  <si>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</si>
  <si>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</si>
  <si>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</si>
  <si>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</si>
  <si>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</si>
  <si>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</si>
  <si>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</si>
  <si>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</si>
  <si>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</si>
  <si>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</si>
  <si>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</si>
  <si>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</si>
  <si>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</si>
  <si>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</si>
  <si>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</si>
  <si>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</si>
  <si>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</si>
  <si>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</si>
  <si>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</si>
  <si>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</si>
  <si>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</si>
  <si>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</si>
  <si>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</si>
  <si>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</si>
  <si>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</si>
  <si>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</si>
  <si>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</si>
  <si>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</si>
  <si>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</si>
  <si>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</si>
  <si>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</si>
  <si>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</si>
  <si>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</si>
  <si>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</si>
  <si>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</si>
  <si>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</si>
  <si>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</si>
  <si>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</si>
  <si>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</si>
  <si>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</si>
  <si>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</si>
  <si>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</si>
  <si>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</si>
  <si>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</si>
  <si>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</si>
  <si>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</si>
  <si>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</si>
  <si>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</si>
  <si>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</si>
  <si>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</si>
  <si>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</si>
  <si>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</si>
  <si>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</si>
  <si>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</si>
  <si>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</si>
  <si>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</si>
  <si>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</si>
  <si>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</si>
  <si>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</si>
  <si>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</si>
  <si>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</si>
  <si>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</si>
  <si>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</si>
  <si>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</si>
  <si>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</si>
  <si>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</si>
  <si>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</si>
  <si>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</si>
  <si>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</si>
  <si>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</si>
  <si>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</si>
  <si>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</si>
  <si>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</si>
  <si>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</si>
  <si>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</si>
  <si>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</si>
  <si>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</si>
  <si>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</si>
  <si>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</si>
  <si>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</si>
  <si>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</si>
  <si>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</si>
  <si>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</si>
  <si>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</si>
  <si>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</si>
  <si>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</si>
  <si>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</si>
  <si>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</si>
  <si>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</si>
  <si>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</si>
  <si>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</si>
  <si>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</si>
  <si>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</si>
  <si>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</si>
  <si>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</si>
  <si>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</si>
  <si>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</si>
  <si>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</si>
  <si>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</si>
  <si>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</si>
  <si>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</si>
  <si>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</si>
  <si>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</si>
  <si>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</si>
  <si>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</si>
  <si>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</si>
  <si>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</si>
  <si>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</si>
  <si>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</si>
  <si>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</si>
  <si>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</si>
  <si>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</si>
  <si>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</si>
  <si>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</si>
  <si>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</si>
  <si>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</si>
  <si>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</si>
  <si>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</si>
  <si>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</si>
  <si>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</si>
  <si>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</si>
  <si>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</si>
  <si>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</si>
  <si>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</si>
  <si>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</si>
  <si>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</si>
  <si>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</si>
  <si>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</si>
  <si>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</si>
  <si>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</si>
  <si>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</si>
  <si>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</si>
  <si>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</si>
  <si>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</si>
  <si>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</si>
  <si>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</si>
  <si>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</si>
  <si>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</si>
  <si>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</si>
  <si>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</si>
  <si>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</si>
  <si>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</si>
  <si>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</si>
  <si>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</si>
  <si>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</si>
  <si>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</si>
  <si>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</si>
  <si>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</si>
  <si>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</si>
  <si>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</si>
  <si>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</si>
  <si>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</si>
  <si>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</si>
  <si>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</si>
  <si>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</si>
  <si>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</si>
  <si>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</si>
  <si>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</si>
  <si>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</si>
  <si>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</si>
  <si>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</si>
  <si>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</si>
  <si>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</si>
  <si>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</si>
  <si>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</si>
  <si>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</si>
  <si>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</si>
  <si>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</si>
  <si>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</si>
  <si>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</si>
  <si>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</si>
  <si>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</si>
  <si>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</si>
  <si>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</si>
  <si>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</si>
  <si>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</si>
  <si>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</si>
  <si>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</si>
  <si>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</si>
  <si>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</si>
  <si>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</si>
  <si>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</si>
  <si>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</si>
  <si>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</si>
  <si>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</si>
  <si>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</si>
  <si>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</si>
  <si>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</si>
  <si>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</si>
  <si>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</si>
  <si>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</si>
  <si>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</si>
  <si>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</si>
  <si>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</si>
  <si>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</si>
  <si>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</si>
  <si>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</si>
  <si>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</si>
  <si>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</si>
  <si>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</si>
  <si>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</si>
  <si>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</si>
  <si>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</si>
  <si>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</si>
  <si>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</si>
  <si>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</si>
  <si>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</si>
  <si>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</si>
  <si>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</si>
  <si>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</si>
  <si>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</si>
  <si>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</si>
  <si>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</si>
  <si>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</si>
  <si>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</si>
  <si>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</si>
  <si>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</si>
  <si>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</si>
  <si>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</si>
  <si>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</si>
  <si>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</si>
  <si>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</si>
  <si>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</si>
  <si>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</si>
  <si>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</si>
  <si>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</si>
  <si>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</si>
  <si>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</si>
  <si>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</si>
  <si>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</si>
  <si>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</si>
  <si>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</si>
  <si>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</si>
  <si>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</si>
  <si>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</si>
  <si>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</si>
  <si>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</si>
  <si>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</si>
  <si>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</si>
  <si>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</si>
  <si>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</si>
  <si>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</si>
  <si>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</si>
  <si>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</si>
  <si>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</si>
  <si>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</si>
  <si>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</si>
  <si>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</si>
  <si>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</si>
  <si>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</si>
  <si>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</si>
  <si>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</si>
  <si>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</si>
  <si>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</si>
  <si>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</si>
  <si>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</si>
  <si>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</si>
  <si>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</si>
  <si>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</si>
  <si>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</si>
  <si>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</si>
  <si>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</si>
  <si>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</si>
  <si>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</si>
  <si>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</si>
  <si>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</si>
  <si>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</si>
  <si>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</si>
  <si>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</si>
  <si>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</si>
  <si>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</si>
  <si>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</si>
  <si>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</si>
  <si>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</si>
  <si>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</si>
  <si>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</si>
  <si>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</si>
  <si>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</si>
  <si>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</si>
  <si>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</si>
  <si>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</si>
  <si>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</si>
  <si>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</si>
  <si>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</si>
  <si>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</si>
  <si>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</si>
  <si>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</si>
  <si>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</si>
  <si>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</si>
  <si>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</si>
  <si>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</si>
  <si>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</si>
  <si>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</si>
  <si>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</si>
  <si>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</si>
  <si>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</si>
  <si>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</si>
  <si>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</si>
  <si>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</si>
  <si>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</si>
  <si>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</si>
  <si>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</si>
  <si>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</si>
  <si>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</si>
  <si>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</si>
  <si>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</si>
  <si>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</si>
  <si>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</si>
  <si>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</si>
  <si>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</si>
  <si>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</si>
  <si>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</si>
  <si>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</si>
  <si>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</si>
  <si>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</si>
  <si>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</si>
  <si>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</si>
  <si>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</si>
  <si>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</si>
  <si>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</si>
  <si>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</si>
  <si>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</si>
  <si>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</si>
  <si>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</si>
  <si>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</si>
  <si>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</si>
  <si>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</si>
  <si>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</si>
  <si>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</si>
  <si>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</si>
  <si>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</si>
  <si>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</si>
  <si>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</si>
  <si>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</si>
  <si>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</si>
  <si>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</si>
  <si>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</si>
  <si>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</si>
  <si>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</si>
  <si>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</si>
  <si>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</si>
  <si>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</si>
  <si>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</si>
  <si>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</si>
  <si>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</si>
  <si>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</si>
  <si>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</si>
  <si>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</si>
  <si>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</si>
  <si>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</si>
  <si>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</si>
  <si>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</si>
  <si>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</si>
  <si>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</si>
  <si>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</si>
  <si>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</si>
  <si>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</si>
  <si>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</si>
  <si>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</si>
  <si>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</si>
  <si>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</si>
  <si>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</si>
  <si>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</si>
  <si>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</si>
  <si>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</si>
  <si>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</si>
  <si>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</si>
  <si>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</si>
  <si>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</si>
  <si>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</si>
  <si>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</si>
  <si>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</si>
  <si>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</si>
  <si>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</si>
  <si>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</si>
  <si>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</si>
  <si>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</si>
  <si>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</si>
  <si>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</si>
  <si>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</si>
  <si>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</si>
  <si>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</si>
  <si>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</si>
  <si>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</si>
  <si>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</si>
  <si>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</si>
  <si>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</si>
  <si>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</si>
  <si>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</si>
  <si>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</si>
  <si>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</si>
  <si>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</si>
  <si>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</si>
  <si>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</si>
  <si>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</si>
  <si>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</si>
  <si>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</si>
  <si>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</si>
  <si>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</si>
  <si>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</si>
  <si>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</si>
  <si>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</si>
  <si>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</si>
  <si>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</si>
  <si>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</si>
  <si>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</si>
  <si>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</si>
  <si>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</si>
  <si>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</si>
  <si>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</si>
  <si>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</si>
  <si>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</si>
  <si>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</si>
  <si>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</si>
  <si>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</si>
  <si>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</si>
  <si>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</si>
  <si>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</si>
  <si>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</si>
  <si>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</si>
  <si>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</si>
  <si>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</si>
  <si>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</si>
  <si>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</si>
  <si>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</si>
  <si>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</si>
  <si>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</si>
  <si>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</si>
  <si>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</si>
  <si>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</si>
  <si>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</si>
  <si>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</si>
  <si>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</si>
  <si>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</si>
  <si>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</si>
  <si>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</si>
  <si>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</si>
  <si>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</si>
  <si>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</si>
  <si>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</si>
  <si>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</si>
  <si>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</si>
  <si>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</si>
  <si>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</si>
  <si>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</si>
  <si>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</si>
  <si>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</si>
  <si>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</si>
  <si>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</si>
  <si>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</si>
  <si>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</si>
  <si>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</si>
  <si>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</si>
  <si>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</si>
  <si>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</si>
  <si>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</si>
  <si>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</si>
  <si>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</si>
  <si>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</si>
  <si>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</si>
  <si>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</si>
  <si>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</si>
  <si>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</si>
  <si>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</si>
  <si>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</si>
  <si>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</si>
  <si>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</si>
  <si>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</si>
  <si>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</si>
  <si>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</si>
  <si>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</si>
  <si>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</si>
  <si>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</si>
  <si>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</si>
  <si>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</si>
  <si>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</si>
  <si>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</si>
  <si>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</si>
  <si>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</si>
  <si>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</si>
  <si>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</si>
  <si>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</si>
  <si>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</si>
  <si>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</si>
  <si>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</si>
  <si>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</si>
  <si>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</si>
  <si>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</si>
  <si>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</si>
  <si>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</si>
  <si>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</si>
  <si>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</si>
  <si>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</si>
  <si>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</si>
  <si>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</si>
  <si>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</si>
  <si>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</si>
  <si>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</si>
  <si>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</si>
  <si>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</si>
  <si>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</si>
  <si>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</si>
  <si>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</si>
  <si>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</si>
  <si>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</si>
  <si>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</si>
  <si>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</si>
  <si>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</si>
  <si>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</si>
  <si>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</si>
  <si>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</si>
  <si>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</si>
  <si>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</si>
  <si>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</si>
  <si>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</si>
  <si>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</si>
  <si>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</si>
  <si>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</si>
  <si>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</si>
  <si>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</si>
  <si>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</si>
  <si>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</si>
  <si>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</si>
  <si>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</si>
  <si>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</si>
  <si>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</si>
  <si>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</si>
  <si>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</si>
  <si>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</si>
  <si>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</si>
  <si>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</si>
  <si>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</si>
  <si>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</si>
  <si>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</si>
  <si>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</si>
  <si>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</si>
  <si>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</si>
  <si>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</si>
  <si>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</si>
  <si>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</si>
  <si>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</si>
  <si>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</si>
  <si>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</si>
  <si>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</si>
  <si>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</si>
  <si>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</si>
  <si>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</si>
  <si>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</si>
  <si>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</si>
  <si>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</si>
  <si>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</si>
  <si>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</si>
  <si>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</si>
  <si>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</si>
  <si>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</si>
  <si>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</si>
  <si>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</si>
  <si>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</si>
  <si>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</si>
  <si>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</si>
  <si>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</si>
  <si>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</si>
  <si>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</si>
  <si>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</si>
  <si>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</si>
  <si>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</si>
  <si>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</si>
  <si>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</si>
  <si>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</si>
  <si>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</si>
  <si>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</si>
  <si>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</si>
  <si>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</si>
  <si>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</si>
  <si>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</si>
  <si>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</si>
  <si>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</si>
  <si>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</si>
  <si>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</si>
  <si>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</si>
  <si>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</si>
  <si>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</si>
  <si>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</si>
  <si>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</si>
  <si>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</si>
  <si>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</si>
  <si>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</si>
  <si>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</si>
  <si>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</si>
  <si>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</si>
  <si>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</si>
  <si>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</si>
  <si>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</si>
  <si>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</si>
  <si>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</si>
  <si>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</si>
  <si>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</si>
  <si>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</si>
  <si>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</si>
  <si>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</si>
  <si>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</si>
  <si>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</si>
  <si>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</si>
  <si>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</si>
  <si>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</si>
  <si>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</si>
  <si>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</si>
  <si>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</si>
  <si>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</si>
  <si>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</si>
  <si>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</si>
  <si>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</si>
  <si>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</si>
  <si>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</si>
  <si>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</si>
  <si>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</si>
  <si>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</si>
  <si>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</si>
  <si>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</si>
  <si>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</si>
  <si>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</si>
  <si>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</si>
  <si>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</si>
  <si>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</si>
  <si>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</si>
  <si>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</si>
  <si>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</si>
  <si>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</si>
  <si>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</si>
  <si>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</si>
  <si>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</si>
  <si>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</si>
  <si>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</si>
  <si>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</si>
  <si>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</si>
  <si>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</si>
  <si>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</si>
  <si>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</si>
  <si>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</si>
  <si>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</si>
  <si>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</si>
  <si>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</si>
  <si>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</si>
  <si>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</si>
  <si>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</si>
  <si>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</si>
  <si>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</si>
  <si>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</si>
  <si>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</si>
  <si>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</si>
  <si>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</si>
  <si>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</si>
  <si>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</si>
  <si>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</si>
  <si>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</si>
  <si>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</si>
  <si>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</si>
  <si>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</si>
  <si>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</si>
  <si>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</si>
  <si>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</si>
  <si>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</si>
  <si>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</si>
  <si>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</si>
  <si>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</si>
  <si>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</si>
  <si>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</si>
  <si>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</si>
  <si>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</si>
  <si>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</si>
  <si>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</si>
  <si>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</si>
  <si>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</si>
  <si>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</si>
  <si>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</si>
  <si>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</si>
  <si>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</si>
  <si>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</si>
  <si>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</si>
  <si>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</si>
  <si>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</si>
  <si>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</si>
  <si>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</si>
  <si>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</si>
  <si>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</si>
  <si>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</si>
  <si>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</si>
  <si>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</si>
  <si>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</si>
  <si>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</si>
  <si>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</si>
  <si>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</si>
  <si>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</si>
  <si>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</si>
  <si>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</si>
  <si>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</si>
  <si>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</si>
  <si>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</si>
  <si>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</si>
  <si>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</si>
  <si>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</si>
  <si>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</si>
  <si>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</si>
  <si>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</si>
  <si>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</si>
  <si>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</si>
  <si>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</si>
  <si>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</si>
  <si>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</si>
  <si>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</si>
  <si>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</si>
  <si>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</si>
  <si>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</si>
  <si>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</si>
  <si>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</si>
  <si>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</si>
  <si>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</si>
  <si>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</si>
  <si>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</si>
  <si>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</si>
  <si>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</si>
  <si>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</si>
  <si>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</si>
  <si>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</si>
  <si>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</si>
  <si>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</si>
  <si>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</si>
  <si>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</si>
  <si>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</si>
  <si>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</si>
  <si>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</si>
  <si>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</si>
  <si>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</si>
  <si>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</si>
  <si>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</si>
  <si>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</si>
  <si>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</si>
  <si>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</si>
  <si>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</si>
  <si>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</si>
  <si>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</si>
  <si>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</si>
  <si>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</si>
  <si>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</si>
  <si>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</si>
  <si>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</si>
  <si>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</si>
  <si>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</si>
  <si>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</si>
  <si>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</si>
  <si>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</si>
  <si>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</si>
  <si>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</si>
  <si>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</si>
  <si>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</si>
  <si>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</si>
  <si>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</si>
  <si>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</si>
  <si>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</si>
  <si>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</si>
  <si>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</si>
  <si>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</si>
  <si>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</si>
  <si>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</si>
  <si>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</si>
  <si>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</si>
  <si>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</si>
  <si>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</si>
  <si>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</si>
  <si>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</si>
  <si>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</si>
  <si>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</si>
  <si>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</si>
  <si>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</si>
  <si>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</si>
  <si>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</si>
  <si>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</si>
  <si>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</si>
  <si>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</si>
  <si>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</si>
  <si>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</si>
  <si>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</si>
  <si>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</si>
  <si>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</si>
  <si>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</si>
  <si>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</si>
  <si>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</si>
  <si>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</si>
  <si>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</si>
  <si>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</si>
  <si>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</si>
  <si>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</si>
  <si>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</si>
  <si>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</si>
  <si>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</si>
  <si>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</si>
  <si>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</si>
  <si>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</si>
  <si>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</si>
  <si>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</si>
  <si>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</si>
  <si>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</si>
  <si>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</si>
  <si>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</si>
  <si>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</si>
  <si>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</si>
  <si>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</si>
  <si>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</si>
  <si>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</si>
  <si>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</si>
  <si>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</si>
  <si>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</si>
  <si>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</si>
  <si>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</si>
  <si>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</si>
  <si>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</si>
  <si>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</si>
  <si>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</si>
  <si>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</si>
  <si>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</si>
  <si>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</si>
  <si>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</si>
  <si>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</si>
  <si>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</si>
  <si>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</si>
  <si>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</si>
  <si>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</si>
  <si>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</si>
  <si>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</si>
  <si>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</si>
  <si>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</si>
  <si>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</si>
  <si>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</si>
  <si>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</si>
  <si>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</si>
  <si>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</si>
  <si>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</si>
  <si>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</si>
  <si>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</si>
  <si>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</si>
  <si>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</si>
  <si>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</si>
  <si>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</si>
  <si>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</si>
  <si>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</si>
  <si>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</si>
  <si>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</si>
  <si>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</si>
  <si>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</si>
  <si>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</si>
  <si>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</si>
  <si>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</si>
  <si>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</si>
  <si>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</si>
  <si>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</si>
  <si>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</si>
  <si>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</si>
  <si>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</si>
  <si>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</si>
  <si>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</si>
  <si>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</si>
  <si>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</si>
  <si>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</si>
  <si>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</si>
  <si>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</si>
  <si>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</si>
  <si>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</si>
  <si>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</si>
  <si>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</si>
  <si>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</si>
  <si>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</si>
  <si>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</si>
  <si>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</si>
  <si>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</si>
  <si>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</si>
  <si>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</si>
  <si>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</si>
  <si>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</si>
  <si>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</si>
  <si>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</si>
  <si>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</si>
  <si>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</si>
  <si>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</si>
  <si>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</si>
  <si>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</si>
  <si>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</si>
  <si>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</si>
  <si>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</si>
  <si>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</si>
  <si>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</si>
  <si>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</si>
  <si>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</si>
  <si>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</si>
  <si>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</si>
  <si>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</si>
  <si>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</si>
  <si>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</si>
  <si>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</si>
  <si>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</si>
  <si>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</si>
  <si>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</si>
  <si>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</si>
  <si>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</si>
  <si>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</si>
  <si>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</si>
  <si>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</si>
  <si>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</si>
  <si>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</si>
  <si>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</si>
  <si>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</si>
  <si>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</si>
  <si>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</si>
  <si>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</si>
  <si>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</si>
  <si>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</si>
  <si>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</si>
  <si>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</si>
  <si>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</si>
  <si>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</si>
  <si>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</si>
  <si>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</si>
  <si>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</si>
  <si>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</si>
  <si>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</si>
  <si>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</si>
  <si>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</si>
  <si>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</si>
  <si>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</si>
  <si>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</si>
  <si>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</si>
  <si>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</si>
  <si>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</si>
  <si>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</si>
  <si>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</si>
  <si>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</si>
  <si>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</si>
  <si>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</si>
  <si>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</si>
  <si>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</si>
  <si>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</si>
  <si>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</si>
  <si>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</si>
  <si>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</si>
  <si>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</si>
  <si>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</si>
  <si>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</si>
  <si>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</si>
  <si>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</si>
  <si>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</si>
  <si>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</si>
  <si>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</si>
  <si>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</si>
  <si>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</si>
  <si>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</si>
  <si>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</si>
  <si>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</si>
  <si>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</si>
  <si>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</si>
  <si>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</si>
  <si>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</si>
  <si>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</si>
  <si>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</si>
  <si>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</si>
  <si>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</si>
  <si>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</si>
  <si>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</si>
  <si>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</si>
  <si>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</si>
  <si>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</si>
  <si>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</si>
  <si>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</si>
  <si>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</si>
  <si>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</si>
  <si>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</si>
  <si>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</si>
  <si>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</si>
  <si>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</si>
  <si>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</si>
  <si>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</si>
  <si>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</si>
  <si>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</si>
  <si>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</si>
  <si>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</si>
  <si>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</si>
  <si>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</si>
  <si>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</si>
  <si>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</si>
  <si>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</si>
  <si>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</si>
  <si>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</si>
  <si>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</si>
  <si>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</si>
  <si>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</si>
  <si>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</si>
  <si>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</si>
  <si>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</si>
  <si>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</si>
  <si>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</si>
  <si>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</si>
  <si>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</si>
  <si>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</si>
  <si>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</si>
  <si>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</si>
  <si>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</si>
  <si>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</si>
  <si>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</si>
  <si>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</si>
  <si>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</si>
  <si>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</si>
  <si>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</si>
  <si>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</si>
  <si>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</si>
  <si>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</si>
  <si>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</si>
  <si>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</si>
  <si>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</si>
  <si>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</si>
  <si>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</si>
  <si>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</si>
  <si>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</si>
  <si>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</si>
  <si>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</si>
  <si>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</si>
  <si>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</si>
  <si>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</si>
  <si>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</si>
  <si>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</si>
  <si>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</si>
  <si>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</si>
  <si>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</si>
  <si>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</si>
  <si>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</si>
  <si>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</si>
  <si>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</si>
  <si>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</si>
  <si>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</si>
  <si>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</si>
  <si>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</si>
  <si>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</si>
  <si>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</si>
  <si>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</si>
  <si>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</si>
  <si>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</si>
  <si>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</si>
  <si>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</si>
  <si>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</si>
  <si>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</si>
  <si>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</si>
  <si>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</si>
  <si>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</si>
  <si>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</si>
  <si>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</si>
  <si>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</si>
  <si>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</si>
  <si>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</si>
  <si>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</si>
  <si>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</si>
  <si>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</si>
  <si>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</si>
  <si>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</si>
  <si>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</si>
  <si>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</si>
  <si>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</si>
  <si>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</si>
  <si>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</si>
  <si>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</si>
  <si>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</si>
  <si>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</si>
  <si>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</si>
  <si>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</si>
  <si>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</si>
  <si>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</si>
  <si>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</si>
  <si>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</si>
  <si>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</si>
  <si>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</si>
  <si>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</si>
  <si>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</si>
  <si>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</si>
  <si>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</si>
  <si>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</si>
  <si>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</si>
  <si>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</si>
  <si>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</si>
  <si>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</si>
  <si>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</si>
  <si>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</si>
  <si>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</si>
  <si>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</si>
  <si>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</si>
  <si>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</si>
  <si>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</si>
  <si>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</si>
  <si>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</si>
  <si>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</si>
  <si>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</si>
  <si>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</si>
  <si>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</si>
  <si>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</si>
  <si>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</si>
  <si>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</si>
  <si>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</si>
  <si>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</si>
  <si>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</si>
  <si>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</si>
  <si>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</si>
  <si>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</si>
  <si>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</si>
  <si>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</si>
  <si>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</si>
  <si>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</si>
  <si>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</si>
  <si>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</si>
  <si>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</si>
  <si>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</si>
  <si>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</si>
  <si>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</si>
  <si>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</si>
  <si>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</si>
  <si>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</si>
  <si>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</si>
  <si>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</si>
  <si>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</si>
  <si>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</si>
  <si>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</si>
  <si>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</si>
  <si>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</si>
  <si>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</si>
  <si>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</si>
  <si>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</si>
  <si>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</si>
  <si>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</si>
  <si>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</si>
  <si>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</si>
  <si>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</si>
  <si>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</si>
  <si>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</si>
  <si>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</si>
  <si>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</si>
  <si>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</si>
  <si>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</si>
  <si>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</si>
  <si>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</si>
  <si>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</si>
  <si>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</si>
  <si>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</si>
  <si>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</si>
  <si>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</si>
  <si>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</si>
  <si>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</si>
  <si>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</si>
  <si>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</si>
  <si>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</si>
  <si>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</si>
  <si>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</si>
  <si>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</si>
  <si>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</si>
  <si>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</si>
  <si>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</si>
  <si>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</si>
  <si>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</si>
  <si>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</si>
  <si>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</si>
  <si>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</si>
  <si>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</si>
  <si>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</si>
  <si>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</si>
  <si>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</si>
  <si>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</si>
  <si>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</si>
  <si>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</si>
  <si>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</si>
  <si>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</si>
  <si>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</si>
  <si>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</si>
  <si>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</si>
  <si>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</si>
  <si>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</si>
  <si>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</si>
  <si>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</si>
  <si>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</si>
  <si>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</si>
  <si>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</si>
  <si>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</si>
  <si>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</si>
  <si>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</si>
  <si>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</si>
  <si>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</si>
  <si>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</si>
  <si>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</si>
  <si>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</si>
  <si>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</si>
  <si>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</si>
  <si>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</si>
  <si>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</si>
  <si>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</si>
  <si>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</si>
  <si>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</si>
  <si>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</si>
  <si>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</si>
  <si>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</si>
  <si>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</si>
  <si>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</si>
  <si>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</si>
  <si>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</si>
  <si>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</si>
  <si>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</si>
  <si>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</si>
  <si>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</si>
  <si>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</si>
  <si>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</si>
  <si>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</si>
  <si>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</si>
  <si>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</si>
  <si>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</si>
  <si>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</si>
  <si>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</si>
  <si>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</si>
  <si>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</si>
  <si>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</si>
  <si>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</si>
  <si>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</si>
  <si>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</si>
  <si>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</si>
  <si>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</si>
  <si>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</si>
  <si>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</si>
  <si>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</si>
  <si>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</si>
  <si>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</si>
  <si>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</si>
  <si>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</si>
  <si>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</si>
  <si>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</si>
  <si>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</si>
  <si>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</si>
  <si>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</si>
  <si>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</si>
  <si>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</si>
  <si>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</si>
  <si>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</si>
  <si>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</si>
  <si>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</si>
  <si>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</si>
  <si>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</si>
  <si>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</si>
  <si>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</si>
  <si>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</si>
  <si>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</si>
  <si>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</si>
  <si>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</si>
  <si>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</si>
  <si>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</si>
  <si>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</si>
  <si>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</si>
  <si>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</si>
  <si>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</si>
  <si>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</si>
  <si>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</si>
  <si>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</si>
  <si>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</si>
  <si>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</si>
  <si>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</si>
  <si>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</si>
  <si>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</si>
  <si>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</si>
  <si>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</si>
  <si>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</si>
  <si>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</si>
  <si>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</si>
  <si>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</si>
  <si>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</si>
  <si>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</si>
  <si>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</si>
  <si>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</si>
  <si>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</si>
  <si>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</si>
  <si>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</si>
  <si>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</si>
  <si>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</si>
  <si>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</si>
  <si>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</si>
  <si>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</si>
  <si>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</si>
  <si>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</si>
  <si>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</si>
  <si>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</si>
  <si>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</si>
  <si>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</si>
  <si>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</si>
  <si>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</si>
  <si>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</si>
  <si>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</si>
  <si>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</si>
  <si>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</si>
  <si>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</si>
  <si>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</si>
  <si>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</si>
  <si>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</si>
  <si>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</si>
  <si>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</si>
  <si>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</si>
  <si>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</si>
  <si>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</si>
  <si>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</si>
  <si>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</si>
  <si>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</si>
  <si>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</si>
  <si>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</si>
  <si>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</si>
  <si>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</si>
  <si>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</si>
  <si>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</si>
  <si>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</si>
  <si>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</si>
  <si>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</si>
  <si>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</si>
  <si>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</si>
  <si>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</si>
  <si>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</si>
  <si>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</si>
  <si>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</si>
  <si>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</si>
  <si>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</si>
  <si>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</si>
  <si>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</si>
  <si>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</si>
  <si>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</si>
  <si>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</si>
  <si>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</si>
  <si>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</si>
  <si>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</si>
  <si>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</si>
  <si>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</si>
  <si>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</si>
  <si>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</si>
  <si>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</si>
  <si>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</si>
  <si>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</si>
  <si>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</si>
  <si>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</si>
  <si>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</si>
  <si>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</si>
  <si>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</si>
  <si>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</si>
  <si>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</si>
  <si>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</si>
  <si>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</si>
  <si>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</si>
  <si>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</si>
  <si>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</si>
  <si>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</si>
  <si>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</si>
  <si>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</si>
  <si>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</si>
  <si>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</si>
  <si>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</si>
  <si>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</si>
  <si>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</si>
  <si>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</si>
  <si>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</si>
  <si>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</si>
  <si>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</si>
  <si>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</si>
  <si>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</si>
  <si>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</si>
  <si>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</si>
  <si>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</si>
  <si>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</si>
  <si>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</si>
  <si>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</si>
  <si>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</si>
  <si>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</si>
  <si>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</si>
  <si>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</si>
  <si>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</si>
  <si>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</si>
  <si>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</si>
  <si>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</si>
  <si>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</si>
  <si>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</si>
  <si>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</si>
  <si>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</si>
  <si>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</si>
  <si>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</si>
  <si>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</si>
  <si>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</si>
  <si>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</si>
  <si>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</si>
  <si>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</si>
  <si>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</si>
  <si>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</si>
  <si>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</si>
  <si>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</si>
  <si>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</si>
  <si>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</si>
  <si>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</si>
  <si>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</si>
  <si>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</si>
  <si>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</si>
  <si>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</si>
  <si>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</si>
  <si>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</si>
  <si>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</si>
  <si>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</si>
  <si>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</si>
  <si>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</si>
  <si>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</si>
  <si>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</si>
  <si>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</si>
  <si>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</si>
  <si>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</si>
  <si>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</si>
  <si>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</si>
  <si>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</si>
  <si>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</si>
  <si>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</si>
  <si>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</si>
  <si>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</si>
  <si>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</si>
  <si>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</si>
  <si>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</si>
  <si>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</si>
  <si>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</si>
  <si>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</si>
  <si>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</si>
  <si>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</si>
  <si>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</si>
  <si>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</si>
  <si>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</si>
  <si>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</si>
  <si>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</si>
  <si>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</si>
  <si>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</si>
  <si>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</si>
  <si>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</si>
  <si>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</si>
  <si>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</si>
  <si>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</si>
  <si>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</si>
  <si>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</si>
  <si>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</si>
  <si>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</si>
  <si>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</si>
  <si>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</si>
  <si>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</si>
  <si>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</si>
  <si>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</si>
  <si>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</si>
  <si>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</si>
  <si>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</si>
  <si>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</si>
  <si>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</si>
  <si>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</si>
  <si>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</si>
  <si>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</si>
  <si>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</si>
  <si>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</si>
  <si>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</si>
  <si>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</si>
  <si>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</si>
  <si>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</si>
  <si>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</si>
  <si>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</si>
  <si>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</si>
  <si>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</si>
  <si>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</si>
  <si>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</si>
  <si>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</si>
  <si>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</si>
  <si>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</si>
  <si>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</si>
  <si>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</si>
  <si>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</si>
  <si>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</si>
  <si>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</si>
  <si>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</si>
  <si>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</si>
  <si>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</si>
  <si>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</si>
  <si>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</si>
  <si>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</si>
  <si>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</si>
  <si>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</si>
  <si>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</si>
  <si>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</si>
  <si>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</si>
  <si>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</si>
  <si>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</si>
  <si>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</si>
  <si>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</si>
  <si>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</si>
  <si>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</si>
  <si>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</si>
  <si>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</si>
  <si>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</si>
  <si>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</si>
  <si>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</si>
  <si>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</si>
  <si>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</si>
  <si>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</si>
  <si>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</si>
  <si>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</si>
  <si>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</si>
  <si>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</si>
  <si>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</si>
  <si>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</si>
  <si>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</si>
  <si>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</si>
  <si>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</si>
  <si>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</si>
  <si>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</si>
  <si>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</si>
  <si>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</si>
  <si>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</si>
  <si>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</si>
  <si>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</si>
  <si>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</si>
  <si>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</si>
  <si>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</si>
  <si>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</si>
  <si>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</si>
  <si>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</si>
  <si>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</si>
  <si>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</si>
  <si>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</si>
  <si>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</si>
  <si>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</si>
  <si>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</si>
  <si>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</si>
  <si>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</si>
  <si>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</si>
  <si>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</si>
  <si>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</si>
  <si>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</si>
  <si>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</si>
  <si>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</si>
  <si>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</si>
  <si>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</si>
  <si>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</si>
  <si>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</si>
  <si>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</si>
  <si>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</si>
  <si>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</si>
  <si>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</si>
  <si>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</si>
  <si>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</si>
  <si>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</si>
  <si>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</si>
  <si>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</si>
  <si>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</si>
  <si>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</si>
  <si>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</si>
  <si>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</si>
  <si>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</si>
  <si>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</si>
  <si>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</si>
  <si>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</si>
  <si>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</si>
  <si>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</si>
  <si>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</si>
  <si>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</si>
  <si>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</si>
  <si>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</si>
  <si>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</si>
  <si>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</si>
  <si>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</si>
  <si>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</si>
  <si>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</si>
  <si>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</si>
  <si>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</si>
  <si>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</si>
  <si>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</si>
  <si>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</si>
  <si>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</si>
  <si>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</si>
  <si>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</si>
  <si>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</si>
  <si>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</si>
  <si>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</si>
  <si>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</si>
  <si>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</si>
  <si>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</si>
  <si>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</si>
  <si>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</si>
  <si>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</si>
  <si>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</si>
  <si>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</si>
  <si>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</si>
  <si>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</si>
  <si>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</si>
  <si>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</si>
  <si>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</si>
  <si>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</si>
  <si>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</si>
  <si>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</si>
  <si>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</si>
  <si>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</si>
  <si>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</si>
  <si>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</si>
  <si>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</si>
  <si>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</si>
  <si>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</si>
  <si>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</si>
  <si>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</si>
  <si>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</si>
  <si>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</si>
  <si>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</si>
  <si>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</si>
  <si>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</si>
  <si>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</si>
  <si>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</si>
  <si>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</si>
  <si>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</si>
  <si>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</si>
  <si>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</si>
  <si>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</si>
  <si>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</si>
  <si>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</si>
  <si>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</si>
  <si>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</si>
  <si>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</si>
  <si>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</si>
  <si>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</si>
  <si>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</si>
  <si>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</si>
  <si>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</si>
  <si>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</si>
  <si>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</si>
  <si>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</si>
  <si>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</si>
  <si>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</si>
  <si>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</si>
  <si>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</si>
  <si>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</si>
  <si>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</si>
  <si>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</si>
  <si>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</si>
  <si>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</si>
  <si>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</si>
  <si>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</si>
  <si>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</si>
  <si>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</si>
  <si>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</si>
  <si>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</si>
  <si>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</si>
  <si>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</si>
  <si>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</si>
  <si>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</si>
  <si>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</si>
  <si>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</si>
  <si>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</si>
  <si>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</si>
  <si>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</si>
  <si>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</si>
  <si>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</si>
  <si>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</si>
  <si>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</si>
  <si>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</si>
  <si>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</si>
  <si>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</si>
  <si>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</si>
  <si>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</si>
  <si>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</si>
  <si>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</si>
  <si>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</si>
  <si>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</si>
  <si>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</si>
  <si>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</si>
  <si>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</si>
  <si>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</si>
  <si>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</si>
  <si>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</si>
  <si>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</si>
  <si>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</si>
  <si>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</si>
  <si>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</si>
  <si>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</si>
  <si>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</si>
  <si>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</si>
  <si>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</si>
  <si>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</si>
  <si>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</si>
  <si>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</si>
  <si>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</si>
  <si>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</si>
  <si>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</si>
  <si>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</si>
  <si>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</si>
  <si>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</si>
  <si>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</si>
  <si>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</si>
  <si>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</si>
  <si>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</si>
  <si>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</si>
  <si>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</si>
  <si>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</si>
  <si>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</si>
  <si>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</si>
  <si>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</si>
  <si>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</si>
  <si>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</si>
  <si>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</si>
  <si>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</si>
  <si>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</si>
  <si>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</si>
  <si>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</si>
  <si>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</si>
  <si>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</si>
  <si>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</si>
  <si>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</si>
  <si>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</si>
  <si>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</si>
  <si>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</si>
  <si>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</si>
  <si>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</si>
  <si>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</si>
  <si>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</si>
  <si>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</si>
  <si>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</si>
  <si>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</si>
  <si>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</si>
  <si>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</si>
  <si>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</si>
  <si>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</si>
  <si>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</si>
  <si>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</si>
  <si>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</si>
  <si>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</si>
  <si>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</si>
  <si>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</si>
  <si>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</si>
  <si>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</si>
  <si>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</si>
  <si>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</si>
  <si>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</si>
  <si>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</si>
  <si>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</si>
  <si>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</si>
  <si>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</si>
  <si>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</si>
  <si>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</si>
  <si>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</si>
  <si>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</si>
  <si>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</si>
  <si>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</si>
  <si>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</si>
  <si>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</si>
  <si>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</si>
  <si>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</si>
  <si>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</si>
  <si>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</si>
  <si>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</si>
  <si>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</si>
  <si>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</si>
  <si>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</si>
  <si>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</si>
  <si>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</si>
  <si>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</si>
  <si>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</si>
  <si>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</si>
  <si>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</si>
  <si>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</si>
  <si>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</si>
  <si>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</si>
  <si>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</si>
  <si>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</si>
  <si>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</si>
  <si>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</si>
  <si>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</si>
  <si>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</si>
  <si>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</si>
  <si>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</si>
  <si>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</si>
  <si>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</si>
  <si>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</si>
  <si>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</si>
  <si>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</si>
  <si>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</si>
  <si>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</si>
  <si>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</si>
  <si>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</si>
  <si>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</si>
  <si>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</si>
  <si>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</si>
  <si>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</si>
  <si>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</si>
  <si>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</si>
  <si>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</si>
  <si>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</si>
  <si>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</si>
  <si>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</si>
  <si>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</si>
  <si>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</si>
  <si>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</si>
  <si>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</si>
  <si>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</si>
  <si>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</si>
  <si>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</si>
  <si>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</si>
  <si>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</si>
  <si>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</si>
  <si>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</si>
  <si>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</si>
  <si>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</si>
  <si>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</si>
  <si>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</si>
  <si>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</si>
  <si>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</si>
  <si>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</si>
  <si>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</si>
  <si>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</si>
  <si>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</si>
  <si>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</si>
  <si>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</si>
  <si>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</si>
  <si>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</si>
  <si>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</si>
  <si>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</si>
  <si>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</si>
  <si>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</si>
  <si>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</si>
  <si>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</si>
  <si>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</si>
  <si>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</si>
  <si>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</si>
  <si>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</si>
  <si>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</si>
  <si>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</si>
  <si>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</si>
  <si>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</si>
  <si>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</si>
  <si>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</si>
  <si>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</si>
  <si>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</si>
  <si>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</si>
  <si>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</si>
  <si>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</si>
  <si>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</si>
  <si>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</si>
  <si>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</si>
  <si>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</si>
  <si>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</si>
  <si>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</si>
  <si>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</si>
  <si>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</si>
  <si>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</si>
  <si>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</si>
  <si>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</si>
  <si>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</si>
  <si>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</si>
  <si>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</si>
  <si>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</si>
  <si>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</si>
  <si>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</si>
  <si>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</si>
  <si>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</si>
  <si>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</si>
  <si>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</si>
  <si>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</si>
  <si>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</si>
  <si>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</si>
  <si>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</si>
  <si>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</si>
  <si>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</si>
  <si>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</si>
  <si>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</si>
  <si>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</si>
  <si>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</si>
  <si>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</si>
  <si>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</si>
  <si>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</si>
  <si>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</si>
  <si>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</si>
  <si>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</si>
  <si>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</si>
  <si>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</si>
  <si>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</si>
  <si>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</si>
  <si>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</si>
  <si>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</si>
  <si>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</si>
  <si>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</si>
  <si>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</si>
  <si>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</si>
  <si>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</si>
  <si>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</si>
  <si>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</si>
  <si>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</si>
  <si>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</si>
  <si>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</si>
  <si>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</si>
  <si>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</si>
  <si>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</si>
  <si>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</si>
  <si>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</si>
  <si>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</si>
  <si>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</si>
  <si>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</si>
  <si>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</si>
  <si>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</si>
  <si>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</si>
  <si>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</si>
  <si>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</si>
  <si>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</si>
  <si>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</si>
  <si>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</si>
  <si>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</si>
  <si>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</si>
  <si>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</si>
  <si>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</si>
  <si>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</si>
  <si>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</si>
  <si>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</si>
  <si>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</si>
  <si>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</si>
  <si>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</si>
  <si>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</si>
  <si>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</si>
  <si>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</si>
  <si>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</si>
  <si>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</si>
  <si>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</si>
  <si>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</si>
  <si>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</si>
  <si>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</si>
  <si>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</si>
  <si>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</si>
  <si>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</si>
  <si>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</si>
  <si>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</si>
  <si>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</si>
  <si>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</si>
  <si>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</si>
  <si>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</si>
  <si>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</si>
  <si>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</si>
  <si>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</si>
  <si>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</si>
  <si>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</si>
  <si>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</si>
  <si>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</si>
  <si>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</si>
  <si>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</si>
  <si>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</si>
  <si>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</si>
  <si>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</si>
  <si>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</si>
  <si>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</si>
  <si>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</si>
  <si>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</si>
  <si>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</si>
  <si>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</si>
  <si>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</si>
  <si>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</si>
  <si>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</si>
  <si>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</si>
  <si>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</si>
  <si>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</si>
  <si>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</si>
  <si>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</si>
  <si>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</si>
  <si>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</si>
  <si>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</si>
  <si>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</si>
  <si>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</si>
  <si>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</si>
  <si>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</si>
  <si>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</si>
  <si>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</si>
  <si>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</si>
  <si>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</si>
  <si>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</si>
  <si>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</si>
  <si>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</si>
  <si>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</si>
  <si>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</si>
  <si>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</si>
  <si>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</si>
  <si>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</si>
  <si>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</si>
  <si>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</si>
  <si>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</si>
  <si>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</si>
  <si>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</si>
  <si>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</si>
  <si>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</si>
  <si>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</si>
  <si>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</si>
  <si>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</si>
  <si>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</si>
  <si>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</si>
  <si>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</si>
  <si>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</si>
  <si>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</si>
  <si>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</si>
  <si>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</si>
  <si>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</si>
  <si>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</si>
  <si>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</si>
  <si>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</si>
  <si>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</si>
  <si>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</si>
  <si>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</si>
  <si>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</si>
  <si>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</si>
  <si>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</si>
  <si>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</si>
  <si>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</si>
  <si>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</si>
  <si>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</si>
  <si>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</si>
  <si>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</si>
  <si>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</si>
  <si>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</si>
  <si>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</si>
  <si>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</si>
  <si>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</si>
  <si>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</si>
  <si>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</si>
  <si>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</si>
  <si>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</si>
  <si>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</si>
  <si>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</si>
  <si>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</si>
  <si>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</si>
  <si>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</si>
  <si>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</si>
  <si>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</si>
  <si>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</si>
  <si>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</si>
  <si>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</si>
  <si>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</si>
  <si>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</si>
  <si>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</si>
  <si>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</si>
  <si>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</si>
  <si>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</si>
  <si>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</si>
  <si>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</si>
  <si>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</si>
  <si>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</si>
  <si>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</si>
  <si>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</si>
  <si>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</si>
  <si>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</si>
  <si>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</si>
  <si>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</si>
  <si>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</si>
  <si>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</si>
  <si>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</si>
  <si>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</si>
  <si>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</si>
  <si>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</si>
  <si>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</si>
  <si>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</si>
  <si>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</si>
  <si>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</si>
  <si>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</si>
  <si>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</si>
  <si>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</si>
  <si>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</si>
  <si>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</si>
  <si>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</si>
  <si>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</si>
  <si>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</si>
  <si>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</si>
  <si>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</si>
  <si>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</si>
  <si>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</si>
  <si>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</si>
  <si>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</si>
  <si>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</si>
  <si>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</si>
  <si>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</si>
  <si>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</si>
  <si>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</si>
  <si>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</si>
  <si>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</si>
  <si>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</si>
  <si>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</si>
  <si>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</si>
  <si>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</si>
  <si>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</si>
  <si>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</si>
  <si>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</si>
  <si>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</si>
  <si>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</si>
  <si>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</si>
  <si>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</si>
  <si>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</si>
  <si>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</si>
  <si>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</si>
  <si>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</si>
  <si>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</si>
  <si>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</si>
  <si>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</si>
  <si>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</si>
  <si>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</si>
  <si>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</si>
  <si>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</si>
  <si>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</si>
  <si>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</si>
  <si>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</si>
  <si>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</si>
  <si>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</si>
  <si>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</si>
  <si>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</si>
  <si>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</si>
  <si>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</si>
  <si>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</si>
  <si>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</si>
  <si>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</si>
  <si>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</si>
  <si>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</si>
  <si>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</si>
  <si>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</si>
  <si>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</si>
  <si>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</si>
  <si>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</si>
  <si>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</si>
  <si>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</si>
  <si>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</si>
  <si>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</si>
  <si>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</si>
  <si>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</si>
  <si>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</si>
  <si>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</si>
  <si>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</si>
  <si>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</si>
  <si>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</si>
  <si>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</si>
  <si>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</si>
  <si>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</si>
  <si>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</si>
  <si>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</si>
  <si>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</si>
  <si>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</si>
  <si>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</si>
  <si>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</si>
  <si>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</si>
  <si>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</si>
  <si>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</si>
  <si>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</si>
  <si>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</si>
  <si>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</si>
  <si>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</si>
  <si>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</si>
  <si>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</si>
  <si>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</si>
  <si>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</si>
  <si>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</si>
  <si>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</si>
  <si>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</si>
  <si>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</si>
  <si>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</si>
  <si>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</si>
  <si>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</si>
  <si>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</si>
  <si>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</si>
  <si>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</si>
  <si>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</si>
  <si>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</si>
  <si>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</si>
  <si>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</si>
  <si>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</si>
  <si>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</si>
  <si>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</si>
  <si>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</si>
  <si>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</si>
  <si>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</si>
  <si>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</si>
  <si>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</si>
  <si>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</si>
  <si>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</si>
  <si>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</si>
  <si>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</si>
  <si>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</si>
  <si>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</si>
  <si>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</si>
  <si>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</si>
  <si>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</si>
  <si>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</si>
  <si>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</si>
  <si>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</si>
  <si>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</si>
  <si>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</si>
  <si>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</si>
  <si>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</si>
  <si>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</si>
  <si>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</si>
  <si>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</si>
  <si>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</si>
  <si>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</si>
  <si>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</si>
  <si>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</si>
  <si>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</si>
  <si>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</si>
  <si>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</si>
  <si>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</si>
  <si>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</si>
  <si>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</si>
  <si>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</si>
  <si>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</si>
  <si>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</si>
  <si>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</si>
  <si>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</si>
  <si>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</si>
  <si>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</si>
  <si>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</si>
  <si>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</si>
  <si>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</si>
  <si>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</si>
  <si>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</si>
  <si>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</si>
  <si>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</si>
  <si>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</si>
  <si>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</si>
  <si>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</si>
  <si>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</si>
  <si>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</si>
  <si>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</si>
  <si>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</si>
  <si>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</si>
  <si>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</si>
  <si>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</si>
  <si>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</si>
  <si>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</si>
  <si>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</si>
  <si>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</si>
  <si>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</si>
  <si>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</si>
  <si>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</si>
  <si>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</si>
  <si>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</si>
  <si>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</si>
  <si>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</si>
  <si>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</si>
  <si>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</si>
  <si>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</si>
  <si>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</si>
  <si>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</si>
  <si>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</si>
  <si>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</si>
  <si>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</si>
  <si>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</si>
  <si>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</si>
  <si>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</si>
  <si>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</si>
  <si>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</si>
  <si>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</si>
  <si>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</si>
  <si>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</si>
  <si>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</si>
  <si>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</si>
  <si>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</si>
  <si>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</si>
  <si>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</si>
  <si>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</si>
  <si>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</si>
  <si>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</si>
  <si>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</si>
  <si>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</si>
  <si>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</si>
  <si>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</si>
  <si>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</si>
  <si>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</si>
  <si>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</si>
  <si>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</si>
  <si>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</si>
  <si>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</si>
  <si>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</si>
  <si>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</si>
  <si>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</si>
  <si>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</si>
  <si>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</si>
  <si>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</si>
  <si>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</si>
  <si>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</si>
  <si>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</si>
  <si>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</si>
  <si>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</si>
  <si>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</si>
  <si>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</si>
  <si>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</si>
  <si>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</si>
  <si>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</si>
  <si>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</si>
  <si>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</si>
  <si>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</si>
  <si>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</si>
  <si>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</si>
  <si>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</si>
  <si>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</si>
  <si>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</si>
  <si>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</si>
  <si>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</si>
  <si>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</si>
  <si>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</si>
  <si>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</si>
  <si>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</si>
  <si>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</si>
  <si>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</si>
  <si>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</si>
  <si>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</si>
  <si>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</si>
  <si>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</si>
  <si>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</si>
  <si>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</si>
  <si>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</si>
  <si>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</si>
  <si>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</si>
  <si>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</si>
  <si>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</si>
  <si>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</si>
  <si>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</si>
  <si>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</si>
  <si>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</si>
  <si>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</si>
  <si>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</si>
  <si>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</si>
  <si>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</si>
  <si>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</si>
  <si>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</si>
  <si>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</si>
  <si>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</si>
  <si>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</si>
  <si>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</si>
  <si>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</si>
  <si>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</si>
  <si>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</si>
  <si>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</si>
  <si>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</si>
  <si>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</si>
  <si>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</si>
  <si>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</si>
  <si>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</si>
  <si>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</si>
  <si>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</si>
  <si>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</si>
  <si>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</si>
  <si>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</si>
  <si>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</si>
  <si>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</si>
  <si>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</si>
  <si>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</si>
  <si>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</si>
  <si>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</si>
  <si>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</si>
  <si>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</si>
  <si>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</si>
  <si>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</si>
  <si>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</si>
  <si>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</si>
  <si>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</si>
  <si>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</si>
  <si>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</si>
  <si>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</si>
  <si>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</si>
  <si>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</si>
  <si>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</si>
  <si>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</si>
  <si>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</si>
  <si>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</si>
  <si>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</si>
  <si>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</si>
  <si>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</si>
  <si>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</si>
  <si>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</si>
  <si>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</si>
  <si>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</si>
  <si>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</si>
  <si>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</si>
  <si>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</si>
  <si>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</si>
  <si>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</si>
  <si>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</si>
  <si>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</si>
  <si>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</si>
  <si>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</si>
  <si>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</si>
  <si>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</si>
  <si>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</si>
  <si>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</si>
  <si>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</si>
  <si>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</si>
  <si>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</si>
  <si>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</si>
  <si>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</si>
  <si>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</si>
  <si>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</si>
  <si>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</si>
  <si>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</si>
  <si>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</si>
  <si>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</si>
  <si>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</si>
  <si>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</si>
  <si>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</si>
  <si>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</si>
  <si>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</si>
  <si>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</si>
  <si>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</si>
  <si>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</si>
  <si>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</si>
  <si>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</si>
  <si>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</si>
  <si>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</si>
  <si>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</si>
  <si>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</si>
  <si>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</si>
  <si>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</si>
  <si>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</si>
  <si>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</si>
  <si>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</si>
  <si>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</si>
  <si>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</si>
  <si>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</si>
  <si>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</si>
  <si>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</si>
  <si>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</si>
  <si>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</si>
  <si>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</si>
  <si>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</si>
  <si>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</si>
  <si>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</si>
  <si>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</si>
  <si>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</si>
  <si>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</si>
  <si>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</si>
  <si>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</si>
  <si>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</si>
  <si>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</si>
  <si>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</si>
  <si>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</si>
  <si>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</si>
  <si>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</si>
  <si>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</si>
  <si>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</si>
  <si>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</si>
  <si>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</si>
  <si>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</si>
  <si>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</si>
  <si>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</si>
  <si>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</si>
  <si>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</si>
  <si>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</si>
  <si>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</si>
  <si>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</si>
  <si>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</si>
  <si>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</si>
  <si>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</si>
  <si>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</si>
  <si>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</si>
  <si>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</si>
  <si>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</si>
  <si>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</si>
  <si>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</si>
  <si>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</si>
  <si>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</si>
  <si>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</si>
  <si>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</si>
  <si>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</si>
  <si>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</si>
  <si>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</si>
  <si>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</si>
  <si>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</si>
  <si>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</si>
  <si>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</si>
  <si>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</si>
  <si>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</si>
  <si>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</si>
  <si>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</si>
  <si>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</si>
  <si>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</si>
  <si>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</si>
  <si>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</si>
  <si>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</si>
  <si>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</si>
  <si>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</si>
  <si>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</si>
  <si>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</si>
  <si>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</si>
  <si>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</si>
  <si>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</si>
  <si>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</si>
  <si>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</si>
  <si>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</si>
  <si>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</si>
  <si>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</si>
  <si>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</si>
  <si>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</si>
  <si>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</si>
  <si>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</si>
  <si>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</si>
  <si>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</si>
  <si>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</si>
  <si>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</si>
  <si>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</si>
  <si>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</si>
  <si>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</si>
  <si>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</si>
  <si>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</si>
  <si>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</si>
  <si>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</si>
  <si>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</si>
  <si>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</si>
  <si>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</si>
  <si>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</si>
  <si>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</si>
  <si>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</si>
  <si>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</si>
  <si>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</si>
  <si>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</si>
  <si>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</si>
  <si>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</si>
  <si>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</si>
  <si>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</si>
  <si>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</si>
  <si>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</si>
  <si>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</si>
  <si>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</si>
  <si>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</si>
  <si>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</si>
  <si>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</si>
  <si>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</si>
  <si>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</si>
  <si>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</si>
  <si>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</si>
  <si>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</si>
  <si>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</si>
  <si>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</si>
  <si>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</si>
  <si>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</si>
  <si>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</si>
  <si>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</si>
  <si>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</si>
  <si>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</si>
  <si>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</si>
  <si>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</si>
  <si>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</si>
  <si>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</si>
  <si>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</si>
  <si>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</si>
  <si>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</si>
  <si>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</si>
  <si>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</si>
  <si>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</si>
  <si>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</si>
  <si>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</si>
  <si>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</si>
  <si>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</si>
  <si>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</si>
  <si>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</si>
  <si>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</si>
  <si>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</si>
  <si>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</si>
  <si>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</si>
  <si>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</si>
  <si>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</si>
  <si>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</si>
  <si>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</si>
  <si>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</si>
  <si>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</si>
  <si>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</si>
  <si>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</si>
  <si>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</si>
  <si>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</si>
  <si>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</si>
  <si>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</si>
  <si>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</si>
  <si>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</si>
  <si>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</si>
  <si>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</si>
  <si>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</si>
  <si>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</si>
  <si>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</si>
  <si>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</si>
  <si>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</si>
  <si>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</si>
  <si>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</si>
  <si>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</si>
  <si>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</si>
  <si>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</si>
  <si>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</si>
  <si>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</si>
  <si>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</si>
  <si>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</si>
  <si>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</si>
  <si>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</si>
  <si>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</si>
  <si>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</si>
  <si>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</si>
  <si>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</si>
  <si>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</si>
  <si>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</si>
  <si>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</si>
  <si>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</si>
  <si>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</si>
  <si>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</si>
  <si>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</si>
  <si>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</si>
  <si>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</si>
  <si>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</si>
  <si>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</si>
  <si>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</si>
  <si>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</si>
  <si>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</si>
  <si>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</si>
  <si>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</si>
  <si>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</si>
  <si>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</si>
  <si>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</si>
  <si>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</si>
  <si>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</si>
  <si>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</si>
  <si>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</si>
  <si>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</si>
  <si>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</si>
  <si>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</si>
  <si>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</si>
  <si>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</si>
  <si>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</si>
  <si>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</si>
  <si>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</si>
  <si>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</si>
  <si>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</si>
  <si>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</si>
  <si>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</si>
  <si>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</si>
  <si>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</si>
  <si>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</si>
  <si>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</si>
  <si>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</si>
  <si>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</si>
  <si>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</si>
  <si>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</si>
  <si>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</si>
  <si>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</si>
  <si>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</si>
  <si>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</si>
  <si>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</si>
  <si>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</si>
  <si>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</si>
  <si>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</si>
  <si>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</si>
  <si>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</si>
  <si>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</si>
  <si>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</si>
  <si>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</si>
  <si>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</si>
  <si>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</si>
  <si>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</si>
  <si>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</si>
  <si>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</si>
  <si>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</si>
  <si>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</si>
  <si>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</si>
  <si>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</si>
  <si>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</si>
  <si>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</si>
  <si>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</si>
  <si>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</si>
  <si>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</si>
  <si>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</si>
  <si>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</si>
  <si>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</si>
  <si>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</si>
  <si>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</si>
  <si>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</si>
  <si>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</si>
  <si>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</si>
  <si>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</si>
  <si>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</si>
  <si>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</si>
  <si>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</si>
  <si>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</si>
  <si>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</si>
  <si>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</si>
  <si>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</si>
  <si>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</si>
  <si>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</si>
  <si>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</si>
  <si>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</si>
  <si>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</si>
  <si>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</si>
  <si>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</si>
  <si>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</si>
  <si>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</si>
  <si>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</si>
  <si>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</si>
  <si>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</si>
  <si>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</si>
  <si>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</si>
  <si>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</si>
  <si>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</si>
  <si>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</si>
  <si>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</si>
  <si>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</si>
  <si>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</si>
  <si>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</si>
  <si>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</si>
  <si>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</si>
  <si>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</si>
  <si>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</si>
  <si>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</si>
  <si>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</si>
  <si>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</si>
  <si>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</si>
  <si>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</si>
  <si>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</si>
  <si>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</si>
  <si>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</si>
  <si>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</si>
  <si>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</si>
  <si>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</si>
  <si>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</si>
  <si>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</si>
  <si>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</si>
  <si>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</si>
  <si>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</si>
  <si>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</si>
  <si>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</si>
  <si>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</si>
  <si>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</si>
  <si>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</si>
  <si>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</si>
  <si>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</si>
  <si>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</si>
  <si>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</si>
  <si>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</si>
  <si>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</si>
  <si>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</si>
  <si>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</si>
  <si>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</si>
  <si>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</si>
  <si>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</si>
  <si>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</si>
  <si>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</si>
  <si>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</si>
  <si>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</si>
  <si>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</si>
  <si>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</si>
  <si>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</si>
  <si>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</si>
  <si>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</si>
  <si>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</si>
  <si>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</si>
  <si>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</si>
  <si>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</si>
  <si>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</si>
  <si>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</si>
  <si>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</si>
  <si>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</si>
  <si>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</si>
  <si>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</si>
  <si>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</si>
  <si>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</si>
  <si>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</si>
  <si>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</si>
  <si>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</si>
  <si>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</si>
  <si>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</si>
  <si>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</si>
  <si>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</si>
  <si>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</si>
  <si>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</si>
  <si>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</si>
  <si>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</si>
  <si>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</si>
  <si>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</si>
  <si>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</si>
  <si>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</si>
  <si>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</si>
  <si>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</si>
  <si>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</si>
  <si>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</si>
  <si>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</si>
  <si>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</si>
  <si>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</si>
  <si>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</si>
  <si>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</si>
  <si>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</si>
  <si>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</si>
  <si>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</si>
  <si>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</si>
  <si>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</si>
  <si>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</si>
  <si>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</si>
  <si>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</si>
  <si>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</si>
  <si>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</si>
  <si>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</si>
  <si>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</si>
  <si>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</si>
  <si>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</si>
  <si>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</si>
  <si>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</si>
  <si>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</si>
  <si>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</si>
  <si>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</si>
  <si>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</si>
  <si>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</si>
  <si>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</si>
  <si>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</si>
  <si>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</si>
  <si>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</si>
  <si>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</si>
  <si>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</si>
  <si>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</si>
  <si>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</si>
  <si>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</si>
  <si>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</si>
  <si>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</si>
  <si>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</si>
  <si>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</si>
  <si>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</si>
  <si>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</si>
  <si>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</si>
  <si>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</si>
  <si>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</si>
  <si>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</si>
  <si>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</si>
  <si>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</si>
  <si>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</si>
  <si>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</si>
  <si>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</si>
  <si>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</si>
  <si>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</si>
  <si>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</si>
  <si>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</si>
  <si>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</si>
  <si>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</si>
  <si>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</si>
  <si>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</si>
  <si>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</si>
  <si>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</si>
  <si>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</si>
  <si>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</si>
  <si>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</si>
  <si>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</si>
  <si>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</si>
  <si>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</si>
  <si>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</si>
  <si>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</si>
  <si>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</si>
  <si>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</si>
  <si>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</si>
  <si>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</si>
  <si>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</si>
  <si>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</si>
  <si>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</si>
  <si>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</si>
  <si>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</si>
  <si>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</si>
  <si>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</si>
  <si>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</si>
  <si>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</si>
  <si>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</si>
  <si>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</si>
  <si>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</si>
  <si>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</si>
  <si>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</si>
  <si>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</si>
  <si>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</si>
  <si>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</si>
  <si>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</si>
  <si>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</si>
  <si>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</si>
  <si>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</si>
  <si>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</si>
  <si>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</si>
  <si>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</si>
  <si>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</si>
  <si>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</si>
  <si>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</si>
  <si>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</si>
  <si>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</si>
  <si>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</si>
  <si>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</si>
  <si>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</si>
  <si>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</si>
  <si>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</si>
  <si>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</si>
  <si>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</si>
  <si>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</si>
  <si>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</si>
  <si>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</si>
  <si>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</si>
  <si>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</si>
  <si>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</si>
  <si>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</si>
  <si>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</si>
  <si>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</si>
  <si>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</si>
  <si>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</si>
  <si>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</si>
  <si>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</si>
  <si>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</si>
  <si>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</si>
  <si>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</si>
  <si>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</si>
  <si>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</si>
  <si>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</si>
  <si>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</si>
  <si>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</si>
  <si>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</si>
  <si>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</si>
  <si>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</si>
  <si>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</si>
  <si>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</si>
  <si>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</si>
  <si>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</si>
  <si>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</si>
  <si>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</si>
  <si>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</si>
  <si>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</si>
  <si>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</si>
  <si>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</si>
  <si>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</si>
  <si>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</si>
  <si>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</si>
  <si>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</si>
  <si>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</si>
  <si>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</si>
  <si>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</si>
  <si>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</si>
  <si>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</si>
  <si>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</si>
  <si>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</si>
  <si>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</si>
  <si>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</si>
  <si>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</si>
  <si>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</si>
  <si>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</si>
  <si>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</si>
  <si>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</si>
  <si>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</si>
  <si>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</si>
  <si>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</si>
  <si>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</si>
  <si>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</si>
  <si>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</si>
  <si>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</si>
  <si>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</si>
  <si>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</si>
  <si>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</si>
  <si>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</si>
  <si>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</si>
  <si>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</si>
  <si>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</si>
  <si>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</si>
  <si>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</si>
  <si>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</si>
  <si>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</si>
  <si>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</si>
  <si>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</si>
  <si>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</si>
  <si>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</si>
  <si>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</si>
  <si>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</si>
  <si>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</si>
  <si>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</si>
  <si>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</si>
  <si>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</si>
  <si>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</si>
  <si>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</si>
  <si>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</si>
  <si>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</si>
  <si>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</si>
  <si>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</si>
  <si>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</si>
  <si>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</si>
  <si>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</si>
  <si>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</si>
  <si>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</si>
  <si>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</si>
  <si>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</si>
  <si>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</si>
  <si>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</si>
  <si>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</si>
  <si>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</si>
  <si>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</si>
  <si>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</si>
  <si>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</si>
  <si>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</si>
  <si>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</si>
  <si>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</si>
  <si>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</si>
  <si>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</si>
  <si>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</si>
  <si>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</si>
  <si>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</si>
  <si>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</si>
  <si>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</si>
  <si>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</si>
  <si>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</si>
  <si>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</si>
  <si>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</si>
  <si>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</si>
  <si>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</si>
  <si>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</si>
  <si>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</si>
  <si>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</si>
  <si>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</si>
  <si>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</si>
  <si>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</si>
  <si>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</si>
  <si>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</si>
  <si>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</si>
  <si>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</si>
  <si>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</si>
  <si>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</si>
  <si>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</si>
  <si>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</si>
  <si>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</si>
  <si>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</si>
  <si>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</si>
  <si>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</si>
  <si>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</si>
  <si>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</si>
  <si>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</si>
  <si>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</si>
  <si>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</si>
  <si>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</si>
  <si>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</si>
  <si>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</si>
  <si>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</si>
  <si>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</si>
  <si>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</si>
  <si>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</si>
  <si>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</si>
  <si>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</si>
  <si>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</si>
  <si>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</si>
  <si>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</si>
  <si>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</si>
  <si>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</si>
  <si>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</si>
  <si>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</si>
  <si>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</si>
  <si>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</si>
  <si>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</si>
  <si>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</si>
  <si>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</si>
  <si>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</si>
  <si>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</si>
  <si>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</si>
  <si>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</si>
  <si>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</si>
  <si>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</si>
  <si>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</si>
  <si>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</si>
  <si>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</si>
  <si>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</si>
  <si>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</si>
  <si>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</si>
  <si>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</si>
  <si>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</si>
  <si>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</si>
  <si>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</si>
  <si>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</si>
  <si>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</si>
  <si>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</si>
  <si>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</si>
  <si>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</si>
  <si>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</si>
  <si>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</si>
  <si>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</si>
  <si>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</si>
  <si>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</si>
  <si>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</si>
  <si>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</si>
  <si>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</si>
  <si>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</si>
  <si>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</si>
  <si>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</si>
  <si>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</si>
  <si>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</si>
  <si>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</si>
  <si>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</si>
  <si>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</si>
  <si>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</si>
  <si>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</si>
  <si>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</si>
  <si>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</si>
  <si>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</si>
  <si>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</si>
  <si>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</si>
  <si>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</si>
  <si>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</si>
  <si>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</si>
  <si>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</si>
  <si>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</si>
  <si>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</si>
  <si>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</si>
  <si>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</si>
  <si>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</si>
  <si>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</si>
  <si>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</si>
  <si>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</si>
  <si>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</si>
  <si>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</si>
  <si>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</si>
  <si>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</si>
  <si>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</si>
  <si>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</si>
  <si>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</si>
  <si>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</si>
  <si>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</si>
  <si>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</si>
  <si>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</si>
  <si>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</si>
  <si>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</si>
  <si>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</si>
  <si>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</si>
  <si>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</si>
  <si>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</si>
  <si>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</si>
  <si>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</si>
  <si>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</si>
  <si>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</si>
  <si>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</si>
  <si>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</si>
  <si>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</si>
  <si>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</si>
  <si>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</si>
  <si>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</si>
  <si>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</si>
  <si>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</si>
  <si>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</si>
  <si>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</si>
  <si>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</si>
  <si>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</si>
  <si>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</si>
  <si>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</si>
  <si>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</si>
  <si>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</si>
  <si>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</si>
  <si>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</si>
  <si>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</si>
  <si>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</si>
  <si>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</si>
  <si>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</si>
  <si>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</si>
  <si>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</si>
  <si>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</si>
  <si>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</si>
  <si>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</si>
  <si>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</si>
  <si>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</si>
  <si>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</si>
  <si>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</si>
  <si>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</si>
  <si>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</si>
  <si>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</si>
  <si>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</si>
  <si>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</si>
  <si>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</si>
  <si>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</si>
  <si>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</si>
  <si>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</si>
  <si>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</si>
  <si>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</si>
  <si>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</si>
  <si>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</si>
  <si>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</si>
  <si>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</si>
  <si>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</si>
  <si>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</si>
  <si>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</si>
  <si>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</si>
  <si>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</si>
  <si>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</si>
  <si>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</si>
  <si>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</si>
  <si>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</si>
  <si>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</si>
  <si>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</si>
  <si>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</si>
  <si>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</si>
  <si>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</si>
  <si>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</si>
  <si>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</si>
  <si>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</si>
  <si>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</si>
  <si>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</si>
  <si>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</si>
  <si>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</si>
  <si>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</si>
  <si>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</si>
  <si>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</si>
  <si>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</si>
  <si>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</si>
  <si>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</si>
  <si>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</si>
  <si>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</si>
  <si>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</si>
  <si>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</si>
  <si>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</si>
  <si>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</si>
  <si>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</si>
  <si>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</si>
  <si>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</si>
  <si>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</si>
  <si>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</si>
  <si>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</si>
  <si>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</si>
  <si>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</si>
  <si>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</si>
  <si>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</si>
  <si>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</si>
  <si>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</si>
  <si>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</si>
  <si>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</si>
  <si>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</si>
  <si>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</si>
  <si>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</si>
  <si>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</si>
  <si>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</si>
  <si>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</si>
  <si>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</si>
  <si>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</si>
  <si>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</si>
  <si>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</si>
  <si>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</si>
  <si>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</si>
  <si>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</si>
  <si>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</si>
  <si>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</si>
  <si>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</si>
  <si>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</si>
  <si>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</si>
  <si>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</si>
  <si>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</si>
  <si>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</si>
  <si>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</si>
  <si>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</si>
  <si>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</si>
  <si>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</si>
  <si>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</si>
  <si>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</si>
  <si>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</si>
  <si>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</si>
  <si>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</si>
  <si>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</si>
  <si>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</si>
  <si>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</si>
  <si>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</si>
  <si>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</si>
  <si>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</si>
  <si>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</si>
  <si>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</si>
  <si>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</si>
  <si>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</si>
  <si>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</si>
  <si>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</si>
  <si>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</si>
  <si>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</si>
  <si>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</si>
  <si>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</si>
  <si>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</si>
  <si>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</si>
  <si>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</si>
  <si>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</si>
  <si>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</si>
  <si>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</si>
  <si>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</si>
  <si>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</si>
  <si>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</si>
  <si>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</si>
  <si>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</si>
  <si>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</si>
  <si>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</si>
  <si>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</si>
  <si>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</si>
  <si>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</si>
  <si>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</si>
  <si>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</si>
  <si>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</si>
  <si>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</si>
  <si>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</si>
  <si>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</si>
  <si>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</si>
  <si>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</si>
  <si>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</si>
  <si>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</si>
  <si>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</si>
  <si>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</si>
  <si>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</si>
  <si>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</si>
  <si>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</si>
  <si>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</si>
  <si>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</si>
  <si>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</si>
  <si>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</si>
  <si>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</si>
  <si>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</si>
  <si>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</si>
  <si>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</si>
  <si>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</si>
  <si>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</si>
  <si>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</si>
  <si>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</si>
  <si>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</si>
  <si>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</si>
  <si>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</si>
  <si>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</si>
  <si>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</si>
  <si>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</si>
  <si>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</si>
  <si>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</si>
  <si>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</si>
  <si>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</si>
  <si>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</si>
  <si>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</si>
  <si>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</si>
  <si>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</si>
  <si>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</si>
  <si>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</si>
  <si>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</si>
  <si>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</si>
  <si>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</si>
  <si>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</si>
  <si>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</si>
  <si>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</si>
  <si>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</si>
  <si>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</si>
  <si>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</si>
  <si>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</si>
  <si>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</si>
  <si>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</si>
  <si>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</si>
  <si>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</si>
  <si>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</si>
  <si>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</si>
  <si>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</si>
  <si>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</si>
  <si>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</si>
  <si>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</si>
  <si>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</si>
  <si>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</si>
  <si>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</si>
  <si>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</si>
  <si>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</si>
  <si>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</si>
  <si>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</si>
  <si>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</si>
  <si>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</si>
  <si>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</si>
  <si>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</si>
  <si>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</si>
  <si>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</si>
  <si>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</si>
  <si>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</si>
  <si>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</si>
  <si>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</si>
  <si>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</si>
  <si>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</si>
  <si>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</si>
  <si>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</si>
  <si>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</si>
  <si>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</si>
  <si>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</si>
  <si>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</si>
  <si>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</si>
  <si>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</si>
  <si>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</si>
  <si>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</si>
  <si>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</si>
  <si>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</si>
  <si>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</si>
  <si>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</si>
  <si>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</si>
  <si>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</si>
  <si>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</si>
  <si>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</si>
  <si>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</si>
  <si>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</si>
  <si>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</si>
  <si>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</si>
  <si>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</si>
  <si>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</si>
  <si>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</si>
  <si>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</si>
  <si>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</si>
  <si>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</si>
  <si>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</si>
  <si>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</si>
  <si>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</si>
  <si>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</si>
  <si>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</si>
  <si>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</si>
  <si>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</si>
  <si>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</si>
  <si>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</si>
  <si>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</si>
  <si>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</si>
  <si>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</si>
  <si>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</si>
  <si>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</si>
  <si>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</si>
  <si>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</si>
  <si>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</si>
  <si>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</si>
  <si>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</si>
  <si>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</si>
  <si>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</si>
  <si>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</si>
  <si>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</si>
  <si>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</si>
  <si>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</si>
  <si>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</si>
  <si>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</si>
  <si>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</si>
  <si>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</si>
  <si>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</si>
  <si>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</si>
  <si>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</si>
  <si>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</si>
  <si>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</si>
  <si>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</si>
  <si>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</si>
  <si>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</si>
  <si>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</si>
  <si>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</si>
  <si>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</si>
  <si>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</si>
  <si>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</si>
  <si>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</si>
  <si>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</si>
  <si>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</si>
  <si>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</si>
  <si>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</si>
  <si>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</si>
  <si>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</si>
  <si>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</si>
  <si>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</si>
  <si>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</si>
  <si>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</si>
  <si>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</si>
  <si>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</si>
  <si>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</si>
  <si>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</si>
  <si>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</si>
  <si>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</si>
  <si>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</si>
  <si>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</si>
  <si>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</si>
  <si>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</si>
  <si>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</si>
  <si>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</si>
  <si>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</si>
  <si>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</si>
  <si>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</si>
  <si>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</si>
  <si>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</si>
  <si>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</si>
  <si>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</si>
  <si>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</si>
  <si>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</si>
  <si>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</si>
  <si>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</si>
  <si>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</si>
  <si>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</si>
  <si>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</si>
  <si>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</si>
  <si>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</si>
  <si>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</si>
  <si>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</si>
  <si>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</si>
  <si>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</si>
  <si>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</si>
  <si>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</si>
  <si>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</si>
  <si>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</si>
  <si>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</si>
  <si>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</si>
  <si>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</si>
  <si>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</si>
  <si>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</si>
  <si>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</si>
  <si>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</si>
  <si>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</si>
  <si>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</si>
  <si>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</si>
  <si>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</si>
  <si>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</si>
  <si>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</si>
  <si>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</si>
  <si>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</si>
  <si>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</si>
  <si>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</si>
  <si>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</si>
  <si>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</si>
  <si>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</si>
  <si>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</si>
  <si>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</si>
  <si>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</si>
  <si>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</si>
  <si>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</si>
  <si>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</si>
  <si>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</si>
  <si>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</si>
  <si>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</si>
  <si>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</si>
  <si>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</si>
  <si>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</si>
  <si>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</si>
  <si>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</si>
  <si>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</si>
  <si>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</si>
  <si>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</si>
  <si>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</si>
  <si>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</si>
  <si>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</si>
  <si>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</si>
  <si>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</si>
  <si>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</si>
  <si>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</si>
  <si>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</si>
  <si>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</si>
  <si>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</si>
  <si>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</si>
  <si>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</si>
  <si>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</si>
  <si>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</si>
  <si>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</si>
  <si>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</si>
  <si>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</si>
  <si>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</si>
  <si>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</si>
  <si>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</si>
  <si>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</si>
  <si>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</si>
  <si>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</si>
  <si>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</si>
  <si>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</si>
  <si>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</si>
  <si>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</si>
  <si>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</si>
  <si>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</si>
  <si>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</si>
  <si>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</si>
  <si>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</si>
  <si>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</si>
  <si>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</si>
  <si>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</si>
  <si>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</si>
  <si>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</si>
  <si>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</si>
  <si>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</si>
  <si>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</si>
  <si>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</si>
  <si>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</si>
  <si>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</si>
  <si>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</si>
  <si>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</si>
  <si>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</si>
  <si>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</si>
  <si>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</si>
  <si>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</si>
  <si>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</si>
  <si>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</si>
  <si>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</si>
  <si>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</si>
  <si>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</si>
  <si>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</si>
  <si>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</si>
  <si>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</si>
  <si>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</si>
  <si>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</si>
  <si>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</si>
  <si>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</si>
  <si>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</si>
  <si>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</si>
  <si>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</si>
  <si>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</si>
  <si>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</si>
  <si>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</si>
  <si>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</si>
  <si>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</si>
  <si>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</si>
  <si>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</si>
  <si>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</si>
  <si>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</si>
  <si>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</si>
  <si>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</si>
  <si>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</si>
  <si>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</si>
  <si>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</si>
  <si>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</si>
  <si>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</si>
  <si>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</si>
  <si>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</si>
  <si>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</si>
  <si>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</si>
  <si>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</si>
  <si>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</si>
  <si>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</si>
  <si>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</si>
  <si>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</si>
  <si>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</si>
  <si>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</si>
  <si>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</si>
  <si>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</si>
  <si>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</si>
  <si>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</si>
  <si>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</si>
  <si>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</si>
  <si>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</si>
  <si>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</si>
  <si>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</si>
  <si>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</si>
  <si>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</si>
  <si>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</si>
  <si>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</si>
  <si>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</si>
  <si>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</si>
  <si>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</si>
  <si>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</si>
  <si>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</si>
  <si>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</si>
  <si>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</si>
  <si>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</si>
  <si>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</si>
  <si>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</si>
  <si>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</si>
  <si>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</si>
  <si>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</si>
  <si>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</si>
  <si>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</si>
  <si>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</si>
  <si>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</si>
  <si>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</si>
  <si>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</si>
  <si>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</si>
  <si>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</si>
  <si>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</si>
  <si>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</si>
  <si>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</si>
  <si>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</si>
  <si>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</si>
  <si>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</si>
  <si>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</si>
  <si>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</si>
  <si>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</si>
  <si>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</si>
  <si>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</si>
  <si>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</si>
  <si>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</si>
  <si>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</si>
  <si>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</si>
  <si>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</si>
  <si>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</si>
  <si>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</si>
  <si>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</si>
  <si>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</si>
  <si>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</si>
  <si>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</si>
  <si>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</si>
  <si>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</si>
  <si>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</si>
  <si>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</si>
  <si>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</si>
  <si>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</si>
  <si>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</si>
  <si>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</si>
  <si>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</si>
  <si>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</si>
  <si>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</si>
  <si>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</si>
  <si>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</si>
  <si>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</si>
  <si>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</si>
  <si>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</si>
  <si>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</si>
  <si>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</si>
  <si>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</si>
  <si>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</si>
  <si>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</si>
  <si>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</si>
  <si>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</si>
  <si>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</si>
  <si>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</si>
  <si>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</si>
  <si>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</si>
  <si>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</si>
  <si>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</si>
  <si>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</si>
  <si>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</si>
  <si>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</si>
  <si>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</si>
  <si>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</si>
  <si>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</si>
  <si>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</si>
  <si>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</si>
  <si>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</si>
  <si>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</si>
  <si>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</si>
  <si>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</si>
  <si>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</si>
  <si>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</si>
  <si>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</si>
  <si>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</si>
  <si>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</si>
  <si>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</si>
  <si>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</si>
  <si>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</si>
  <si>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</si>
  <si>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</si>
  <si>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</si>
  <si>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</si>
  <si>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</si>
  <si>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</si>
  <si>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</si>
  <si>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</si>
  <si>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</si>
  <si>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</si>
  <si>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</si>
  <si>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</si>
  <si>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</si>
  <si>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</si>
  <si>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</si>
  <si>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</si>
  <si>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</si>
  <si>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</si>
  <si>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</si>
  <si>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</si>
  <si>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</si>
  <si>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</si>
  <si>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</si>
  <si>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</si>
  <si>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</si>
  <si>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</si>
  <si>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</si>
  <si>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</si>
  <si>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</si>
  <si>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</si>
  <si>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</si>
  <si>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</si>
  <si>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</si>
  <si>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</si>
  <si>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</si>
  <si>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</si>
  <si>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</si>
  <si>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</si>
  <si>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</si>
  <si>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</si>
  <si>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</si>
  <si>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</si>
  <si>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</si>
  <si>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</si>
  <si>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</si>
  <si>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</si>
  <si>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</si>
  <si>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</si>
  <si>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</si>
  <si>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</si>
  <si>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</si>
  <si>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</si>
  <si>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</si>
  <si>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</si>
  <si>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</si>
  <si>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</si>
  <si>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</si>
  <si>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</si>
  <si>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</si>
  <si>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</si>
  <si>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</si>
  <si>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</si>
  <si>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</si>
  <si>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</si>
  <si>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</si>
  <si>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</si>
  <si>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</si>
  <si>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</si>
  <si>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</si>
  <si>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</si>
  <si>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</si>
  <si>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</si>
  <si>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</si>
  <si>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</si>
  <si>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</si>
  <si>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</si>
  <si>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</si>
  <si>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</si>
  <si>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</si>
  <si>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</si>
  <si>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</si>
  <si>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</si>
  <si>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</si>
  <si>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</si>
  <si>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</si>
  <si>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</si>
  <si>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</si>
  <si>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</si>
  <si>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</si>
  <si>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</si>
  <si>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</si>
  <si>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</si>
  <si>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</si>
  <si>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</si>
  <si>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</si>
  <si>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</si>
  <si>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</si>
  <si>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</si>
  <si>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</si>
  <si>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</si>
  <si>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</si>
  <si>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</si>
  <si>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</si>
  <si>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</si>
  <si>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</si>
  <si>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</si>
  <si>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</si>
  <si>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</si>
  <si>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</si>
  <si>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</si>
  <si>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</si>
  <si>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</si>
  <si>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</si>
  <si>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</si>
  <si>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</si>
  <si>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</si>
  <si>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</si>
  <si>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</si>
  <si>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</si>
  <si>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</si>
  <si>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</si>
  <si>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</si>
  <si>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</si>
  <si>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</si>
  <si>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</si>
  <si>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</si>
  <si>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</si>
  <si>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</si>
  <si>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</si>
  <si>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</si>
  <si>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</si>
  <si>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</si>
  <si>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</si>
  <si>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</si>
  <si>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</si>
  <si>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</si>
  <si>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</si>
  <si>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</si>
  <si>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</si>
  <si>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</si>
  <si>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</si>
  <si>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</si>
  <si>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</si>
  <si>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</si>
  <si>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</si>
  <si>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</si>
  <si>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</si>
  <si>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</si>
  <si>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</si>
  <si>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</si>
  <si>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</si>
  <si>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</si>
  <si>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</si>
  <si>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</si>
  <si>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</si>
  <si>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</si>
  <si>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</si>
  <si>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</si>
  <si>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</si>
  <si>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</si>
  <si>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</si>
  <si>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</si>
  <si>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</si>
  <si>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</si>
  <si>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</si>
  <si>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</si>
  <si>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</si>
  <si>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</si>
  <si>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</si>
  <si>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</si>
  <si>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</si>
  <si>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</si>
  <si>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</si>
  <si>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</si>
  <si>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</si>
  <si>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</si>
  <si>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</si>
  <si>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</si>
  <si>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</si>
  <si>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</si>
  <si>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</si>
  <si>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</si>
  <si>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</si>
  <si>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</si>
  <si>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</si>
  <si>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</si>
  <si>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</si>
  <si>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</si>
  <si>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</si>
  <si>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</si>
  <si>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</si>
  <si>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</si>
  <si>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</si>
  <si>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</si>
  <si>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</si>
  <si>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</si>
  <si>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</si>
  <si>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</si>
  <si>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</si>
  <si>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</si>
  <si>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</si>
  <si>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</si>
  <si>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</si>
  <si>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</si>
  <si>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</si>
  <si>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</si>
  <si>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</si>
  <si>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</si>
  <si>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</si>
  <si>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</si>
  <si>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</si>
  <si>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</si>
  <si>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</si>
  <si>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</si>
  <si>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</si>
  <si>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</si>
  <si>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</si>
  <si>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</si>
  <si>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</si>
  <si>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</si>
  <si>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</si>
  <si>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</si>
  <si>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</si>
  <si>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</si>
  <si>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</si>
  <si>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</si>
  <si>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</si>
  <si>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</si>
  <si>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</si>
  <si>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</si>
  <si>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</si>
  <si>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</si>
  <si>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</si>
  <si>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</si>
  <si>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</si>
  <si>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</si>
  <si>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</si>
  <si>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</si>
  <si>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</si>
  <si>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</si>
  <si>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</si>
  <si>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</si>
  <si>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</si>
  <si>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</si>
  <si>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</si>
  <si>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</si>
  <si>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</si>
  <si>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</si>
  <si>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</si>
  <si>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</si>
  <si>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</si>
  <si>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</si>
  <si>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</si>
  <si>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</si>
  <si>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</si>
  <si>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</si>
  <si>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</si>
  <si>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</si>
  <si>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</si>
  <si>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</si>
  <si>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</si>
  <si>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</si>
  <si>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</si>
  <si>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</si>
  <si>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</si>
  <si>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</si>
  <si>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</si>
  <si>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</si>
  <si>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</si>
  <si>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</si>
  <si>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</si>
  <si>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</si>
  <si>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</si>
  <si>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</si>
  <si>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</si>
  <si>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</si>
  <si>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</si>
  <si>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</si>
  <si>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</si>
  <si>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</si>
  <si>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</si>
  <si>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</si>
  <si>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</si>
  <si>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</si>
  <si>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</si>
  <si>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</si>
  <si>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</si>
  <si>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</si>
  <si>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</si>
  <si>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</si>
  <si>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</si>
  <si>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</si>
  <si>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</si>
  <si>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</si>
  <si>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</si>
  <si>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</si>
  <si>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</si>
  <si>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</si>
  <si>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</si>
  <si>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</si>
  <si>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</si>
  <si>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</si>
  <si>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</si>
  <si>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</si>
  <si>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</si>
  <si>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</si>
  <si>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</si>
  <si>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</si>
  <si>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</si>
  <si>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</si>
  <si>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</si>
  <si>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</si>
  <si>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</si>
  <si>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</si>
  <si>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</si>
  <si>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</si>
  <si>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</si>
  <si>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</si>
  <si>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</si>
  <si>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</si>
  <si>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</si>
  <si>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</si>
  <si>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</si>
  <si>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</si>
  <si>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</si>
  <si>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</si>
  <si>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</si>
  <si>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</si>
  <si>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</si>
  <si>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</si>
  <si>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</si>
  <si>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</si>
  <si>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</si>
  <si>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</si>
  <si>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</si>
  <si>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</si>
  <si>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</si>
  <si>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</si>
  <si>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</si>
  <si>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</si>
  <si>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</si>
  <si>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</si>
  <si>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</si>
  <si>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</si>
  <si>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</si>
  <si>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</si>
  <si>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</si>
  <si>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</si>
  <si>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</si>
  <si>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</si>
  <si>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</si>
  <si>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</si>
  <si>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</si>
  <si>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</si>
  <si>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</si>
  <si>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</si>
  <si>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</si>
  <si>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</si>
  <si>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</si>
  <si>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</si>
  <si>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</si>
  <si>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</si>
  <si>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</si>
  <si>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</si>
  <si>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</si>
  <si>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</si>
  <si>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</si>
  <si>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</si>
  <si>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</si>
  <si>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</si>
  <si>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</si>
  <si>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</si>
  <si>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</si>
  <si>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</si>
  <si>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</si>
  <si>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</si>
  <si>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</si>
  <si>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</si>
  <si>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</si>
  <si>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</si>
  <si>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</si>
  <si>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</si>
  <si>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</si>
  <si>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</si>
  <si>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</si>
  <si>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</si>
  <si>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</si>
  <si>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</si>
  <si>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</si>
  <si>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</si>
  <si>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</si>
  <si>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</si>
  <si>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</si>
  <si>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</si>
  <si>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</si>
  <si>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</si>
  <si>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</si>
  <si>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</si>
  <si>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</si>
  <si>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</si>
  <si>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</si>
  <si>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</si>
  <si>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</si>
  <si>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</si>
  <si>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</si>
  <si>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</si>
  <si>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</si>
  <si>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</si>
  <si>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</si>
  <si>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</si>
  <si>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</si>
  <si>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</si>
  <si>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</si>
  <si>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</si>
  <si>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</si>
  <si>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</si>
  <si>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</si>
  <si>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</si>
  <si>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</si>
  <si>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</si>
  <si>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</si>
  <si>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</si>
  <si>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</si>
  <si>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</si>
  <si>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</si>
  <si>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</si>
  <si>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</si>
  <si>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</si>
  <si>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</si>
  <si>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</si>
  <si>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</si>
  <si>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</si>
  <si>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</si>
  <si>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</si>
  <si>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</si>
  <si>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</si>
  <si>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</si>
  <si>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</si>
  <si>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</si>
  <si>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</si>
  <si>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</si>
  <si>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</si>
  <si>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</si>
  <si>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</si>
  <si>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</si>
  <si>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</si>
  <si>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</si>
  <si>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</si>
  <si>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</si>
  <si>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</si>
  <si>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</si>
  <si>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</si>
  <si>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</si>
  <si>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</si>
  <si>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</si>
  <si>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</si>
  <si>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</si>
  <si>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</si>
  <si>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</si>
  <si>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</si>
  <si>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</si>
  <si>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</si>
  <si>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</si>
  <si>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</si>
  <si>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</si>
  <si>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</si>
  <si>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</si>
  <si>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</si>
  <si>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</si>
  <si>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</si>
  <si>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</si>
  <si>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</si>
  <si>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</si>
  <si>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</si>
  <si>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</si>
  <si>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</si>
  <si>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</si>
  <si>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</si>
  <si>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</si>
  <si>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</si>
  <si>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</si>
  <si>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</si>
  <si>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</si>
  <si>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</si>
  <si>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</si>
  <si>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</si>
  <si>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</si>
  <si>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</si>
  <si>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</si>
  <si>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</si>
  <si>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</si>
  <si>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</si>
  <si>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</si>
  <si>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</si>
  <si>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</si>
  <si>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</si>
  <si>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</si>
  <si>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</si>
  <si>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</si>
  <si>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</si>
  <si>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</si>
  <si>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</si>
  <si>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</si>
  <si>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</si>
  <si>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</si>
  <si>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</si>
  <si>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</si>
  <si>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</si>
  <si>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</si>
  <si>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</si>
  <si>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</si>
  <si>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</si>
  <si>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</si>
  <si>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</si>
  <si>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</si>
  <si>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</si>
  <si>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</si>
  <si>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</si>
  <si>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</si>
  <si>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</si>
  <si>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</si>
  <si>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</si>
  <si>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</si>
  <si>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</si>
  <si>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</si>
  <si>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</si>
  <si>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</si>
  <si>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</si>
  <si>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</si>
  <si>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</si>
  <si>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</si>
  <si>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</si>
  <si>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</si>
  <si>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</si>
  <si>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</si>
  <si>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</si>
  <si>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</si>
  <si>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</si>
  <si>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</si>
  <si>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</si>
  <si>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</si>
  <si>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</si>
  <si>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</si>
  <si>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</si>
  <si>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</si>
  <si>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</si>
  <si>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</si>
  <si>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</si>
  <si>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</si>
  <si>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</si>
  <si>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</si>
  <si>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</si>
  <si>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</si>
  <si>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</si>
  <si>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</si>
  <si>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</si>
  <si>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</si>
  <si>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</si>
  <si>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</si>
  <si>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</si>
  <si>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</si>
  <si>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</si>
  <si>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</si>
  <si>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</si>
  <si>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</si>
  <si>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</si>
  <si>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</si>
  <si>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</si>
  <si>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</si>
  <si>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</si>
  <si>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</si>
  <si>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</si>
  <si>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</si>
  <si>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</si>
  <si>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</si>
  <si>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</si>
  <si>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</si>
  <si>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</si>
  <si>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</si>
  <si>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</si>
  <si>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</si>
  <si>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</si>
  <si>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</si>
  <si>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</si>
  <si>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</si>
  <si>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</si>
  <si>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</si>
  <si>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</si>
  <si>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</si>
  <si>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</si>
  <si>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</si>
  <si>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</si>
  <si>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</si>
  <si>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</si>
  <si>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</si>
  <si>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</si>
  <si>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</si>
  <si>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</si>
  <si>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</si>
  <si>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</si>
  <si>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</si>
  <si>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</si>
  <si>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</si>
  <si>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</si>
  <si>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</si>
  <si>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</si>
  <si>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</si>
  <si>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</si>
  <si>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</si>
  <si>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</si>
  <si>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</si>
  <si>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</si>
  <si>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</si>
  <si>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</si>
  <si>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</si>
  <si>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</si>
  <si>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</si>
  <si>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</si>
  <si>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</si>
  <si>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</si>
  <si>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</si>
  <si>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</si>
  <si>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</si>
  <si>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</si>
  <si>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</si>
  <si>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</si>
  <si>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</si>
  <si>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</si>
  <si>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</si>
  <si>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</si>
  <si>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</si>
  <si>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</si>
  <si>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</si>
  <si>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</si>
  <si>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</si>
  <si>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</si>
  <si>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</si>
  <si>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</si>
  <si>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</si>
  <si>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</si>
  <si>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</si>
  <si>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</si>
  <si>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</si>
  <si>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</si>
  <si>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</si>
  <si>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</si>
  <si>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</si>
  <si>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</si>
  <si>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</si>
  <si>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</si>
  <si>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</si>
  <si>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</si>
  <si>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</si>
  <si>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</si>
  <si>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</si>
  <si>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</si>
  <si>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</si>
  <si>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</si>
  <si>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</si>
  <si>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</si>
  <si>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</si>
  <si>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</si>
  <si>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</si>
  <si>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</si>
  <si>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</si>
  <si>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</si>
  <si>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</si>
  <si>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</si>
  <si>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</si>
  <si>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</si>
  <si>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</si>
  <si>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</si>
  <si>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</si>
  <si>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</si>
  <si>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</si>
  <si>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</si>
  <si>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</si>
  <si>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</si>
  <si>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</si>
  <si>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</si>
  <si>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</si>
  <si>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</si>
  <si>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</si>
  <si>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</si>
  <si>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</si>
  <si>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</si>
  <si>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</si>
  <si>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</si>
  <si>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</si>
  <si>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</si>
  <si>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</si>
  <si>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</si>
  <si>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</si>
  <si>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</si>
  <si>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</si>
  <si>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</si>
  <si>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</si>
  <si>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</si>
  <si>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</si>
  <si>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</si>
  <si>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</si>
  <si>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</si>
  <si>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</si>
  <si>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</si>
  <si>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</si>
  <si>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</si>
  <si>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</si>
  <si>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</si>
  <si>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</si>
  <si>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</si>
  <si>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</si>
  <si>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</si>
  <si>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</si>
  <si>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</si>
  <si>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</si>
  <si>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</si>
  <si>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</si>
  <si>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</si>
  <si>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</si>
  <si>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</si>
  <si>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</si>
  <si>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</si>
  <si>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</si>
  <si>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</si>
  <si>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</si>
  <si>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</si>
  <si>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</si>
  <si>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</si>
  <si>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</si>
  <si>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</si>
  <si>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</si>
  <si>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</si>
  <si>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</si>
  <si>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</si>
  <si>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</si>
  <si>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</si>
  <si>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</si>
  <si>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</si>
  <si>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</si>
  <si>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</si>
  <si>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</si>
  <si>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</si>
  <si>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</si>
  <si>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</si>
  <si>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</si>
  <si>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</si>
  <si>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</si>
  <si>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</si>
  <si>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</si>
  <si>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</si>
  <si>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</si>
  <si>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</si>
  <si>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</si>
  <si>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</si>
  <si>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</si>
  <si>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</si>
  <si>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</si>
  <si>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</si>
  <si>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</si>
  <si>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</si>
  <si>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</si>
  <si>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</si>
  <si>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</si>
  <si>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</si>
  <si>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</si>
  <si>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</si>
  <si>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</si>
  <si>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</si>
  <si>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</si>
  <si>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</si>
  <si>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</si>
  <si>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</si>
  <si>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</si>
  <si>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</si>
  <si>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</si>
  <si>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</si>
  <si>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</si>
  <si>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</si>
  <si>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</si>
  <si>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</si>
  <si>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</si>
  <si>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</si>
  <si>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</si>
  <si>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</si>
  <si>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</si>
  <si>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</si>
  <si>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</si>
  <si>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</si>
  <si>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</si>
  <si>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</si>
  <si>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</si>
  <si>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</si>
  <si>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</si>
  <si>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</si>
  <si>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</si>
  <si>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</si>
  <si>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</si>
  <si>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</si>
  <si>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</si>
  <si>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</si>
  <si>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</si>
  <si>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</si>
  <si>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</si>
  <si>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</si>
  <si>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</si>
  <si>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</si>
  <si>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</si>
  <si>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</si>
  <si>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</si>
  <si>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</si>
  <si>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</si>
  <si>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</si>
  <si>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</si>
  <si>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</si>
  <si>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</si>
  <si>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</si>
  <si>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</si>
  <si>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</si>
  <si>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</si>
  <si>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</si>
  <si>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</si>
  <si>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</si>
  <si>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</si>
  <si>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</si>
  <si>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</si>
  <si>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</si>
  <si>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</si>
  <si>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</si>
  <si>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</si>
  <si>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</si>
  <si>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</si>
  <si>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</si>
  <si>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</si>
  <si>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</si>
  <si>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</si>
  <si>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</si>
  <si>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</si>
  <si>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</si>
  <si>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</si>
  <si>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</si>
  <si>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</si>
  <si>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</si>
  <si>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</si>
  <si>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</si>
  <si>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</si>
  <si>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</si>
  <si>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</si>
  <si>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</si>
  <si>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</si>
  <si>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</si>
  <si>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</si>
  <si>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</si>
  <si>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</si>
  <si>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</si>
  <si>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</si>
  <si>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</si>
  <si>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</si>
  <si>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</si>
  <si>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</si>
  <si>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</si>
  <si>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</si>
  <si>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</si>
  <si>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</si>
  <si>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</si>
  <si>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</si>
  <si>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</si>
  <si>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</si>
  <si>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</si>
  <si>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</si>
  <si>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</si>
  <si>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</si>
  <si>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</si>
  <si>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</si>
  <si>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</si>
  <si>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</si>
  <si>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</si>
  <si>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</si>
  <si>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</si>
  <si>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</si>
  <si>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</si>
  <si>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</si>
  <si>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</si>
  <si>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</si>
  <si>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</si>
  <si>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</si>
  <si>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</si>
  <si>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</si>
  <si>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</si>
  <si>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</si>
  <si>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</si>
  <si>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</si>
  <si>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</si>
  <si>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</si>
  <si>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</si>
  <si>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</si>
  <si>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</si>
  <si>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</si>
  <si>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</si>
  <si>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</si>
  <si>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</si>
  <si>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</si>
  <si>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</si>
  <si>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</si>
  <si>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</si>
  <si>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</si>
  <si>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</si>
  <si>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</si>
  <si>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</si>
  <si>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</si>
  <si>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</si>
  <si>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</si>
  <si>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</si>
  <si>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</si>
  <si>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</si>
  <si>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</si>
  <si>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</si>
  <si>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</si>
  <si>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</si>
  <si>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</si>
  <si>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</si>
  <si>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</si>
  <si>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</si>
  <si>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</si>
  <si>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</si>
  <si>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</si>
  <si>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</si>
  <si>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</si>
  <si>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</si>
  <si>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</si>
  <si>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</si>
  <si>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</si>
  <si>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</si>
  <si>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</si>
  <si>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</si>
  <si>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</si>
  <si>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</si>
  <si>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</si>
  <si>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</si>
  <si>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</si>
  <si>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</si>
  <si>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</si>
  <si>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</si>
  <si>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</si>
  <si>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</si>
  <si>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</si>
  <si>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</si>
  <si>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</si>
  <si>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</si>
  <si>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</si>
  <si>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</si>
  <si>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</si>
  <si>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</si>
  <si>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</si>
  <si>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</si>
  <si>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</si>
  <si>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</si>
  <si>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</si>
  <si>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</si>
  <si>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</si>
  <si>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</si>
  <si>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</si>
  <si>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</si>
  <si>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</si>
  <si>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</si>
  <si>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</si>
  <si>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</si>
  <si>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</si>
  <si>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</si>
  <si>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</si>
  <si>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</si>
  <si>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</si>
  <si>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</si>
  <si>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</si>
  <si>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</si>
  <si>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</si>
  <si>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</si>
  <si>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</si>
  <si>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</si>
  <si>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</si>
  <si>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</si>
  <si>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</si>
  <si>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</si>
  <si>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</si>
  <si>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</si>
  <si>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</si>
  <si>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</si>
  <si>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</si>
  <si>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</si>
  <si>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</si>
  <si>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</si>
  <si>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</si>
  <si>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</si>
  <si>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</si>
  <si>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</si>
  <si>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</si>
  <si>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</si>
  <si>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</si>
  <si>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</si>
  <si>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</si>
  <si>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</si>
  <si>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</si>
  <si>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</si>
  <si>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</si>
  <si>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</si>
  <si>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</si>
  <si>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</si>
  <si>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</si>
  <si>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</si>
  <si>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</si>
  <si>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</si>
  <si>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</si>
  <si>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</si>
  <si>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</si>
  <si>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</si>
  <si>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</si>
  <si>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</si>
  <si>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</si>
  <si>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</si>
  <si>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</si>
  <si>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</si>
  <si>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</si>
  <si>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</si>
  <si>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</si>
  <si>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</si>
  <si>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</si>
  <si>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</si>
  <si>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</si>
  <si>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</si>
  <si>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</si>
  <si>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</si>
  <si>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</si>
  <si>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</si>
  <si>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</si>
  <si>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</si>
  <si>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</si>
  <si>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</si>
  <si>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</si>
  <si>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</si>
  <si>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</si>
  <si>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</si>
  <si>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</si>
  <si>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</si>
  <si>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</si>
  <si>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</si>
  <si>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</si>
  <si>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</si>
  <si>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</si>
  <si>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</si>
  <si>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</si>
  <si>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</si>
  <si>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</si>
  <si>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</si>
  <si>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</si>
  <si>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</si>
  <si>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</si>
  <si>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</si>
  <si>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</si>
  <si>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</si>
  <si>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</si>
  <si>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</si>
  <si>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</si>
  <si>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</si>
  <si>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</si>
  <si>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</si>
  <si>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</si>
  <si>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</si>
  <si>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</si>
  <si>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</si>
  <si>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</si>
  <si>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</si>
  <si>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</si>
  <si>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</si>
  <si>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</si>
  <si>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</si>
  <si>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</si>
  <si>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</si>
  <si>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</si>
  <si>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</si>
  <si>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</si>
  <si>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</si>
  <si>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</si>
  <si>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</si>
  <si>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</si>
  <si>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</si>
  <si>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</si>
  <si>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</si>
  <si>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</si>
  <si>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</si>
  <si>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</si>
  <si>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</si>
  <si>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</si>
  <si>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</si>
  <si>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</si>
  <si>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</si>
  <si>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</si>
  <si>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</si>
  <si>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</si>
  <si>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</si>
  <si>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</si>
  <si>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</si>
  <si>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</si>
  <si>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</si>
  <si>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</si>
  <si>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</si>
  <si>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</si>
  <si>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</si>
  <si>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</si>
  <si>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</si>
  <si>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</si>
  <si>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</si>
  <si>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</si>
  <si>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</si>
  <si>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</si>
  <si>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</si>
  <si>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</si>
  <si>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</si>
  <si>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</si>
  <si>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</si>
  <si>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</si>
  <si>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</si>
  <si>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</si>
  <si>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</si>
  <si>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</si>
  <si>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</si>
  <si>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</si>
  <si>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</si>
  <si>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</si>
  <si>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</si>
  <si>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</si>
  <si>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</si>
  <si>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</si>
  <si>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</si>
  <si>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</si>
  <si>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</si>
  <si>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</si>
  <si>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</si>
  <si>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</si>
  <si>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</si>
  <si>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</si>
  <si>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</si>
  <si>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</si>
  <si>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</si>
  <si>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</si>
  <si>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</si>
  <si>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</si>
  <si>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</si>
  <si>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</si>
  <si>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</si>
  <si>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</si>
  <si>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</si>
  <si>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</si>
  <si>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</si>
  <si>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</si>
  <si>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</si>
  <si>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</si>
  <si>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</si>
  <si>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</si>
  <si>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</si>
  <si>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</si>
  <si>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</si>
  <si>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</si>
  <si>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</si>
  <si>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</si>
  <si>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</si>
  <si>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</si>
  <si>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</si>
  <si>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</si>
  <si>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</si>
  <si>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</si>
  <si>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</si>
  <si>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</si>
  <si>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</si>
  <si>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</si>
  <si>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</si>
  <si>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</si>
  <si>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</si>
  <si>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</si>
  <si>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</si>
  <si>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</si>
  <si>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</si>
  <si>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</si>
  <si>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</si>
  <si>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</si>
  <si>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</si>
  <si>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</si>
  <si>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</si>
  <si>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</si>
  <si>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</si>
  <si>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</si>
  <si>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</si>
  <si>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</si>
  <si>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</si>
  <si>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</si>
  <si>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</si>
  <si>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</si>
  <si>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</si>
  <si>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</si>
  <si>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</si>
  <si>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</si>
  <si>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</si>
  <si>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</si>
  <si>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</si>
  <si>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</si>
  <si>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</si>
  <si>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</si>
  <si>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</si>
  <si>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</si>
  <si>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</si>
  <si>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</si>
  <si>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</si>
  <si>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</si>
  <si>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</si>
  <si>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</si>
  <si>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</si>
  <si>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</si>
  <si>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</si>
  <si>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</si>
  <si>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</si>
  <si>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</si>
  <si>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</si>
  <si>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</si>
  <si>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</si>
  <si>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</si>
  <si>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</si>
  <si>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</si>
  <si>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</si>
  <si>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</si>
  <si>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</si>
  <si>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</si>
  <si>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</si>
  <si>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</si>
  <si>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</si>
  <si>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</si>
  <si>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</si>
  <si>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</si>
  <si>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</si>
  <si>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</si>
  <si>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</si>
  <si>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</si>
  <si>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</si>
  <si>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</si>
  <si>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</si>
  <si>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</si>
  <si>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</si>
  <si>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</si>
  <si>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</si>
  <si>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</si>
  <si>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</si>
  <si>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</si>
  <si>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</si>
  <si>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</si>
  <si>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</si>
  <si>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</si>
  <si>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</si>
  <si>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</si>
  <si>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</si>
  <si>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</si>
  <si>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</si>
  <si>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</si>
  <si>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</si>
  <si>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</si>
  <si>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</si>
  <si>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</si>
  <si>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</si>
  <si>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</si>
  <si>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</si>
  <si>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</si>
  <si>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</si>
  <si>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</si>
  <si>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</si>
  <si>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</si>
  <si>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</si>
  <si>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</si>
  <si>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</si>
  <si>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</si>
  <si>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</si>
  <si>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</si>
  <si>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</si>
  <si>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</si>
  <si>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</si>
  <si>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</si>
  <si>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</si>
  <si>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</si>
  <si>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</si>
  <si>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</si>
  <si>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</si>
  <si>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</si>
  <si>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</si>
  <si>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</si>
  <si>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</si>
  <si>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</si>
  <si>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</si>
  <si>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</si>
  <si>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</si>
  <si>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</si>
  <si>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</si>
  <si>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</si>
  <si>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</si>
  <si>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</si>
  <si>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</si>
  <si>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</si>
  <si>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</si>
  <si>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</si>
  <si>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</si>
  <si>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</si>
  <si>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</si>
  <si>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</si>
  <si>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</si>
  <si>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</si>
  <si>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</si>
  <si>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</si>
  <si>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</si>
  <si>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</si>
  <si>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</si>
  <si>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</si>
  <si>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</si>
  <si>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</si>
  <si>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</si>
  <si>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</si>
  <si>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</si>
  <si>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</si>
  <si>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</si>
  <si>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</si>
  <si>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</si>
  <si>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</si>
  <si>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</si>
  <si>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</si>
  <si>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</si>
  <si>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</si>
  <si>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</si>
  <si>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</si>
  <si>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</si>
  <si>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</si>
  <si>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</si>
  <si>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</si>
  <si>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</si>
  <si>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</si>
  <si>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</si>
  <si>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</si>
  <si>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</si>
  <si>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</si>
  <si>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</si>
  <si>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</si>
  <si>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</si>
  <si>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</si>
  <si>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</si>
  <si>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</si>
  <si>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</si>
  <si>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</si>
  <si>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</si>
  <si>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</si>
  <si>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</si>
  <si>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</si>
  <si>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</si>
  <si>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</si>
  <si>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</si>
  <si>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</si>
  <si>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</si>
  <si>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</si>
  <si>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</si>
  <si>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</si>
  <si>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</si>
  <si>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</si>
  <si>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</si>
  <si>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</si>
  <si>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</si>
  <si>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</si>
  <si>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</si>
  <si>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</si>
  <si>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</si>
  <si>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</si>
  <si>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</si>
  <si>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</si>
  <si>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</si>
  <si>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</si>
  <si>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</si>
  <si>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</si>
  <si>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</si>
  <si>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</si>
  <si>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</si>
  <si>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</si>
  <si>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</si>
  <si>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</si>
  <si>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</si>
  <si>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</si>
  <si>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</si>
  <si>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</si>
  <si>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</si>
  <si>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</si>
  <si>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</si>
  <si>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</si>
  <si>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</si>
  <si>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</si>
  <si>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</si>
  <si>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</si>
  <si>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</si>
  <si>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</si>
  <si>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</si>
  <si>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</si>
  <si>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</si>
  <si>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</si>
  <si>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</si>
  <si>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</si>
  <si>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</si>
  <si>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</si>
  <si>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</si>
  <si>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</si>
  <si>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</si>
  <si>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</si>
  <si>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</si>
  <si>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</si>
  <si>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</si>
  <si>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</si>
  <si>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</si>
  <si>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</si>
  <si>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</si>
  <si>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</si>
  <si>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</si>
  <si>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</si>
  <si>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</si>
  <si>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</si>
  <si>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</si>
  <si>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</si>
  <si>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</si>
  <si>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</si>
  <si>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</si>
  <si>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</si>
  <si>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</si>
  <si>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</si>
  <si>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</si>
  <si>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</si>
  <si>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</si>
  <si>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</si>
  <si>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</si>
  <si>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</si>
  <si>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</si>
  <si>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</si>
  <si>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</si>
  <si>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</si>
  <si>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</si>
  <si>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</si>
  <si>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</si>
  <si>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</si>
  <si>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</si>
  <si>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</si>
  <si>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</si>
  <si>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</si>
  <si>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</si>
  <si>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</si>
  <si>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</si>
  <si>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</si>
  <si>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</si>
  <si>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</si>
  <si>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</si>
  <si>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</si>
  <si>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</si>
  <si>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</si>
  <si>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</si>
  <si>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</si>
  <si>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</si>
  <si>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</si>
  <si>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</si>
  <si>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</si>
  <si>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</si>
  <si>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</si>
  <si>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</si>
  <si>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</si>
  <si>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</si>
  <si>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</si>
  <si>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</si>
  <si>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</si>
  <si>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</si>
  <si>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</si>
  <si>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</si>
  <si>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</si>
  <si>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</si>
  <si>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</si>
  <si>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</si>
  <si>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</si>
  <si>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</si>
  <si>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</si>
  <si>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</si>
  <si>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</si>
  <si>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</si>
  <si>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</si>
  <si>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</si>
  <si>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</si>
  <si>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</si>
  <si>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</si>
  <si>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</si>
  <si>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</si>
  <si>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</si>
  <si>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</si>
  <si>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</si>
  <si>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</si>
  <si>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</si>
  <si>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</si>
  <si>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</si>
  <si>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</si>
  <si>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</si>
  <si>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</si>
  <si>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</si>
  <si>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</si>
  <si>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</si>
  <si>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</si>
  <si>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</si>
  <si>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</si>
  <si>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</si>
  <si>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</si>
  <si>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</si>
  <si>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</si>
  <si>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</si>
  <si>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</si>
  <si>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</si>
  <si>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</si>
  <si>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</si>
  <si>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</si>
  <si>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</si>
  <si>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</si>
  <si>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</si>
  <si>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</si>
  <si>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</si>
  <si>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</si>
  <si>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</si>
  <si>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</si>
  <si>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</si>
  <si>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</si>
  <si>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</si>
  <si>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</si>
  <si>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</si>
  <si>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</si>
  <si>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</si>
  <si>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</si>
  <si>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</si>
  <si>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</si>
  <si>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</si>
  <si>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</si>
  <si>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</si>
  <si>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</si>
  <si>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</si>
  <si>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</si>
  <si>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</si>
  <si>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</si>
  <si>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</si>
  <si>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</si>
  <si>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</si>
  <si>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</si>
  <si>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</si>
  <si>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</si>
  <si>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</si>
  <si>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</si>
  <si>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</si>
  <si>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</si>
  <si>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</si>
  <si>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</si>
  <si>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</si>
  <si>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</si>
  <si>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</si>
  <si>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</si>
  <si>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</si>
  <si>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</si>
  <si>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</si>
  <si>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</si>
  <si>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</si>
  <si>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</si>
  <si>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</si>
  <si>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</si>
  <si>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</si>
  <si>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</si>
  <si>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</si>
  <si>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</si>
  <si>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</si>
  <si>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</si>
  <si>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</si>
  <si>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</si>
  <si>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</si>
  <si>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</si>
  <si>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</si>
  <si>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</si>
  <si>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</si>
  <si>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</si>
  <si>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</si>
  <si>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</si>
  <si>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</si>
  <si>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</si>
  <si>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</si>
  <si>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</si>
  <si>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</si>
  <si>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</si>
  <si>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</si>
  <si>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</si>
  <si>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</si>
  <si>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</si>
  <si>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</si>
  <si>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</si>
  <si>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</si>
  <si>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</si>
  <si>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</si>
  <si>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</si>
  <si>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</si>
  <si>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</si>
  <si>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</si>
  <si>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</si>
  <si>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</si>
  <si>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</si>
  <si>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</si>
  <si>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</si>
  <si>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</si>
  <si>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</si>
  <si>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</si>
  <si>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</si>
  <si>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</si>
  <si>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</si>
  <si>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</si>
  <si>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</si>
  <si>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</si>
  <si>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</si>
  <si>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</si>
  <si>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</si>
  <si>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</si>
  <si>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</si>
  <si>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</si>
  <si>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</si>
  <si>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</si>
  <si>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</si>
  <si>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</si>
  <si>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</si>
  <si>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</si>
  <si>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</si>
  <si>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</si>
  <si>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</si>
  <si>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</si>
  <si>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</si>
  <si>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</si>
  <si>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</si>
  <si>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</si>
  <si>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</si>
  <si>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</si>
  <si>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</si>
  <si>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</si>
  <si>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</si>
  <si>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</si>
  <si>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</si>
  <si>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</si>
  <si>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</si>
  <si>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</si>
  <si>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</si>
  <si>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</si>
  <si>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</si>
  <si>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</si>
  <si>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</si>
  <si>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</si>
  <si>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</si>
  <si>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</si>
  <si>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</si>
  <si>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</si>
  <si>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</si>
  <si>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</si>
  <si>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</si>
  <si>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</si>
  <si>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</si>
  <si>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</si>
  <si>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</si>
  <si>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</si>
  <si>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</si>
  <si>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</si>
  <si>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</si>
  <si>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</si>
  <si>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</si>
  <si>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</si>
  <si>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</si>
  <si>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</si>
  <si>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</si>
  <si>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</si>
  <si>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</si>
  <si>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</si>
  <si>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</si>
  <si>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</si>
  <si>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</si>
  <si>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</si>
  <si>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</si>
  <si>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</si>
  <si>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</si>
  <si>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</si>
  <si>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</si>
  <si>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</si>
  <si>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</si>
  <si>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</si>
  <si>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</si>
  <si>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</si>
  <si>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</si>
  <si>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</si>
  <si>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</si>
  <si>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</si>
  <si>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</si>
  <si>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</si>
  <si>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</si>
  <si>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</si>
  <si>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</si>
  <si>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</si>
  <si>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</si>
  <si>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</si>
  <si>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</si>
  <si>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</si>
  <si>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</si>
  <si>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</si>
  <si>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</si>
  <si>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</si>
  <si>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</si>
  <si>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</si>
  <si>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</si>
  <si>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</si>
  <si>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</si>
  <si>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</si>
  <si>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</si>
  <si>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</si>
  <si>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</si>
  <si>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</si>
  <si>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</si>
  <si>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</si>
  <si>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</si>
  <si>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</si>
  <si>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</si>
  <si>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</si>
  <si>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</si>
  <si>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</si>
  <si>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</si>
  <si>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</si>
  <si>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</si>
  <si>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</si>
  <si>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</si>
  <si>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</si>
  <si>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</si>
  <si>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</si>
  <si>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</si>
  <si>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</si>
  <si>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</si>
  <si>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</si>
  <si>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</si>
  <si>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</si>
  <si>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</si>
  <si>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</si>
  <si>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</si>
  <si>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</si>
  <si>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</si>
  <si>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</si>
  <si>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</si>
  <si>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</si>
  <si>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</si>
  <si>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</si>
  <si>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</si>
  <si>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</si>
  <si>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</si>
  <si>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</si>
  <si>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</si>
  <si>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</si>
  <si>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</si>
  <si>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</si>
  <si>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</si>
  <si>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</si>
  <si>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</si>
  <si>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</si>
  <si>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</si>
  <si>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</si>
  <si>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</si>
  <si>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</si>
  <si>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</si>
  <si>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</si>
  <si>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</si>
  <si>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</si>
  <si>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</si>
  <si>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</si>
  <si>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</si>
  <si>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</si>
  <si>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</si>
  <si>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</si>
  <si>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</si>
  <si>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</si>
  <si>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</si>
  <si>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</si>
  <si>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</si>
  <si>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</si>
  <si>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</si>
  <si>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</si>
  <si>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</si>
  <si>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</si>
  <si>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</si>
  <si>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</si>
  <si>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</si>
  <si>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</si>
  <si>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</si>
  <si>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</si>
  <si>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</si>
  <si>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</si>
  <si>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</si>
  <si>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</si>
  <si>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</si>
  <si>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</si>
  <si>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</si>
  <si>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</si>
  <si>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</si>
  <si>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</si>
  <si>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</si>
  <si>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</si>
  <si>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</si>
  <si>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</si>
  <si>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</si>
  <si>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</si>
  <si>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</si>
  <si>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</si>
  <si>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</si>
  <si>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</si>
  <si>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</si>
  <si>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</si>
  <si>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</si>
  <si>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</si>
  <si>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</si>
  <si>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</si>
  <si>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</si>
  <si>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</si>
  <si>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</si>
  <si>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</si>
  <si>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</si>
  <si>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</si>
  <si>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</si>
  <si>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</si>
  <si>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</si>
  <si>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</si>
  <si>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</si>
  <si>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</si>
  <si>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</si>
  <si>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</si>
  <si>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</si>
  <si>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</si>
  <si>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</si>
  <si>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</si>
  <si>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</si>
  <si>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</si>
  <si>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</si>
  <si>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</si>
  <si>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</si>
  <si>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</si>
  <si>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</si>
  <si>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</si>
  <si>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</si>
  <si>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</si>
  <si>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</si>
  <si>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</si>
  <si>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</si>
  <si>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</si>
  <si>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</si>
  <si>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</si>
  <si>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</si>
  <si>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</si>
  <si>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</si>
  <si>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</si>
  <si>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</si>
  <si>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</si>
  <si>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</si>
  <si>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</si>
  <si>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</si>
  <si>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</si>
  <si>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</si>
  <si>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</si>
  <si>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</si>
  <si>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</si>
  <si>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</si>
  <si>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</si>
  <si>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</si>
  <si>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</si>
  <si>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</si>
  <si>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</si>
  <si>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</si>
  <si>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</si>
  <si>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</si>
  <si>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</si>
  <si>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</si>
  <si>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</si>
  <si>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</si>
  <si>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</si>
  <si>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</si>
  <si>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</si>
  <si>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</si>
  <si>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</si>
  <si>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</si>
  <si>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</si>
  <si>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</si>
  <si>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</si>
  <si>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</si>
  <si>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</si>
  <si>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</si>
  <si>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</si>
  <si>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</si>
  <si>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</si>
  <si>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</si>
  <si>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</si>
  <si>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</si>
  <si>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</si>
  <si>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</si>
  <si>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</si>
  <si>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</si>
  <si>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</si>
  <si>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</si>
  <si>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</si>
  <si>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</si>
  <si>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</si>
  <si>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</si>
  <si>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</si>
  <si>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</si>
  <si>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</si>
  <si>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</si>
  <si>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</si>
  <si>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</si>
  <si>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</si>
  <si>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</si>
  <si>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</si>
  <si>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</si>
  <si>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</si>
  <si>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</si>
  <si>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</si>
  <si>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</si>
  <si>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</si>
  <si>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</si>
  <si>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</si>
  <si>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</si>
  <si>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</si>
  <si>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</si>
  <si>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</si>
  <si>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</si>
  <si>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</si>
  <si>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</si>
  <si>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</si>
  <si>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</si>
  <si>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</si>
  <si>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</si>
  <si>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</si>
  <si>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</si>
  <si>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</si>
  <si>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</si>
  <si>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</si>
  <si>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</si>
  <si>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</si>
  <si>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</si>
  <si>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</si>
  <si>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</si>
  <si>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</si>
  <si>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</si>
  <si>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</si>
  <si>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</si>
  <si>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</si>
  <si>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</si>
  <si>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</si>
  <si>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</si>
  <si>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</si>
  <si>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</si>
  <si>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</si>
  <si>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</si>
  <si>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</si>
  <si>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</si>
  <si>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</si>
  <si>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</si>
  <si>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</si>
  <si>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</si>
  <si>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</si>
  <si>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</si>
  <si>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</si>
  <si>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</si>
  <si>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</si>
  <si>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</si>
  <si>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</si>
  <si>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</si>
  <si>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</si>
  <si>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</si>
  <si>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</si>
  <si>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</si>
  <si>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</si>
  <si>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</si>
  <si>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</si>
  <si>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</si>
  <si>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</si>
  <si>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</si>
  <si>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</si>
  <si>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</si>
  <si>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</si>
  <si>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</si>
  <si>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</si>
  <si>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</si>
  <si>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</si>
  <si>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</si>
  <si>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</si>
  <si>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</si>
  <si>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</si>
  <si>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</si>
  <si>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</si>
  <si>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</si>
  <si>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</si>
  <si>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</si>
  <si>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</si>
  <si>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</si>
  <si>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</si>
  <si>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</si>
  <si>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</si>
  <si>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</si>
  <si>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</si>
  <si>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</si>
  <si>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</si>
  <si>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</si>
  <si>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</si>
  <si>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</si>
  <si>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</si>
  <si>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</si>
  <si>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</si>
  <si>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</si>
  <si>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</si>
  <si>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</si>
  <si>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</si>
  <si>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</si>
  <si>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</si>
  <si>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</si>
  <si>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</si>
  <si>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</si>
  <si>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</si>
  <si>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</si>
  <si>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</si>
  <si>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</si>
  <si>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</si>
  <si>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</si>
  <si>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</si>
  <si>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</si>
  <si>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</si>
  <si>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</si>
  <si>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</si>
  <si>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</si>
  <si>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</si>
  <si>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</si>
  <si>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</si>
  <si>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</si>
  <si>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</si>
  <si>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</si>
  <si>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</si>
  <si>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</si>
  <si>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</si>
  <si>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</si>
  <si>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</si>
  <si>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</si>
  <si>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</si>
  <si>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</si>
  <si>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</si>
  <si>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</si>
  <si>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</si>
  <si>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</si>
  <si>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</si>
  <si>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</si>
  <si>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</si>
  <si>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</si>
  <si>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</si>
  <si>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</si>
  <si>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</si>
  <si>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</si>
  <si>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</si>
  <si>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</si>
  <si>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</si>
  <si>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</si>
  <si>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</si>
  <si>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</si>
  <si>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</si>
  <si>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</si>
  <si>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</si>
  <si>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</si>
  <si>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</si>
  <si>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</si>
  <si>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</si>
  <si>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</si>
  <si>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</si>
  <si>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</si>
  <si>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</si>
  <si>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</si>
  <si>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</si>
  <si>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</si>
  <si>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</si>
  <si>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</si>
  <si>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</si>
  <si>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</si>
  <si>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</si>
  <si>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</si>
  <si>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</si>
  <si>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</si>
  <si>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</si>
  <si>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</si>
  <si>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</si>
  <si>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</si>
  <si>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</si>
  <si>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</si>
  <si>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</si>
  <si>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</si>
  <si>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</si>
  <si>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</si>
  <si>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</si>
  <si>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</si>
  <si>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</si>
  <si>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</si>
  <si>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</si>
  <si>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</si>
  <si>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</si>
  <si>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</si>
  <si>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</si>
  <si>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</si>
  <si>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</si>
  <si>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</si>
  <si>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</si>
  <si>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</si>
  <si>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</si>
  <si>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</si>
  <si>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</si>
  <si>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</si>
  <si>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</si>
  <si>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</si>
  <si>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</si>
  <si>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</si>
  <si>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</si>
  <si>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</si>
  <si>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</si>
  <si>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</si>
  <si>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</si>
  <si>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</si>
  <si>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</si>
  <si>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</si>
  <si>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</si>
  <si>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</si>
  <si>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</si>
  <si>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</si>
  <si>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</si>
  <si>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</si>
  <si>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</si>
  <si>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</si>
  <si>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</si>
  <si>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</si>
  <si>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</si>
  <si>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</si>
  <si>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</si>
  <si>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</si>
  <si>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</si>
  <si>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</si>
  <si>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</si>
  <si>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</si>
  <si>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</si>
  <si>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</si>
  <si>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</si>
  <si>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</si>
  <si>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</si>
  <si>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</si>
  <si>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</si>
  <si>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</si>
  <si>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</si>
  <si>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</si>
  <si>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</si>
  <si>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</si>
  <si>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</si>
  <si>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</si>
  <si>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</si>
  <si>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</si>
  <si>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</si>
  <si>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</si>
  <si>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</si>
  <si>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</si>
  <si>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</si>
  <si>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</si>
  <si>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</si>
  <si>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</si>
  <si>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</si>
  <si>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</si>
  <si>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</si>
  <si>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</si>
  <si>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</si>
  <si>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</si>
  <si>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</si>
  <si>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</si>
  <si>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</si>
  <si>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</si>
  <si>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</si>
  <si>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</si>
  <si>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</si>
  <si>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</si>
  <si>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</si>
  <si>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</si>
  <si>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</si>
  <si>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</si>
  <si>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</si>
  <si>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</si>
  <si>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</si>
  <si>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</si>
  <si>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</si>
  <si>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</si>
  <si>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</si>
  <si>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</si>
  <si>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</si>
  <si>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</si>
  <si>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</si>
  <si>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</si>
  <si>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</si>
  <si>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</si>
  <si>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</si>
  <si>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</si>
  <si>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</si>
  <si>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</si>
  <si>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</si>
  <si>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</si>
  <si>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</si>
  <si>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</si>
  <si>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</si>
  <si>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</si>
  <si>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</si>
  <si>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</si>
  <si>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</si>
  <si>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</si>
  <si>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</si>
  <si>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</si>
  <si>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</si>
  <si>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</si>
  <si>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</si>
  <si>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</si>
  <si>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</si>
  <si>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</si>
  <si>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</si>
  <si>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</si>
  <si>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</si>
  <si>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</si>
  <si>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</si>
  <si>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</si>
  <si>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</si>
  <si>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</si>
  <si>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</si>
  <si>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</si>
  <si>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</si>
  <si>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</si>
  <si>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</si>
  <si>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</si>
  <si>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</si>
  <si>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</si>
  <si>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</si>
  <si>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</si>
  <si>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</si>
  <si>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</si>
  <si>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</si>
  <si>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</si>
  <si>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</si>
  <si>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</si>
  <si>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</si>
  <si>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</si>
  <si>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</si>
  <si>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</si>
  <si>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</si>
  <si>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</si>
  <si>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</si>
  <si>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</si>
  <si>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</si>
  <si>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</si>
  <si>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</si>
  <si>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</si>
  <si>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</si>
  <si>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</si>
  <si>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</si>
  <si>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</si>
  <si>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</si>
  <si>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</si>
  <si>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</si>
  <si>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</si>
  <si>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</si>
  <si>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</si>
  <si>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</si>
  <si>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</si>
  <si>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</si>
  <si>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</si>
  <si>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</si>
  <si>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</si>
  <si>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</si>
  <si>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</si>
  <si>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</si>
  <si>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</si>
  <si>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</si>
  <si>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</si>
  <si>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</si>
  <si>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</si>
  <si>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</si>
  <si>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</si>
  <si>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</si>
  <si>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</si>
  <si>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</si>
  <si>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</si>
  <si>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</si>
  <si>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</si>
  <si>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</si>
  <si>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</si>
  <si>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</si>
  <si>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</si>
  <si>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</si>
  <si>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</si>
  <si>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</si>
  <si>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</si>
  <si>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</si>
  <si>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</si>
  <si>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</si>
  <si>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</si>
  <si>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</si>
  <si>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</si>
  <si>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</si>
  <si>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</si>
  <si>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</si>
  <si>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</si>
  <si>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</si>
  <si>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</si>
  <si>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</si>
  <si>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</si>
  <si>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</si>
  <si>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</si>
  <si>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</si>
  <si>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</si>
  <si>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</si>
  <si>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</si>
  <si>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</si>
  <si>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</si>
  <si>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</si>
  <si>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</si>
  <si>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</si>
  <si>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</si>
  <si>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</si>
  <si>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</si>
  <si>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</si>
  <si>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</si>
  <si>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</si>
  <si>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</si>
  <si>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</si>
  <si>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</si>
  <si>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</si>
  <si>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</si>
  <si>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</si>
  <si>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</si>
  <si>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</si>
  <si>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</si>
  <si>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</si>
  <si>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</si>
  <si>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</si>
  <si>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</si>
  <si>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</si>
  <si>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</si>
  <si>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</si>
  <si>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</si>
  <si>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</si>
  <si>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</si>
  <si>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</si>
  <si>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</si>
  <si>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</si>
  <si>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</si>
  <si>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</si>
  <si>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</si>
  <si>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</si>
  <si>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</si>
  <si>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</si>
  <si>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</si>
  <si>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</si>
  <si>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</si>
  <si>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</si>
  <si>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</si>
  <si>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</si>
  <si>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</si>
  <si>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</si>
  <si>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</si>
  <si>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</si>
  <si>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</si>
  <si>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</si>
  <si>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</si>
  <si>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</si>
  <si>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</si>
  <si>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</si>
  <si>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</si>
  <si>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</si>
  <si>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</si>
  <si>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</si>
  <si>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</si>
  <si>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</si>
  <si>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</si>
  <si>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</si>
  <si>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</si>
  <si>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</si>
  <si>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</si>
  <si>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</si>
  <si>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</si>
  <si>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</si>
  <si>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</si>
  <si>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</si>
  <si>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</si>
  <si>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</si>
  <si>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</si>
  <si>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</si>
  <si>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</si>
  <si>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</si>
  <si>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</si>
  <si>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</si>
  <si>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</si>
  <si>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</si>
  <si>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</si>
  <si>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</si>
  <si>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</si>
  <si>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</si>
  <si>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</si>
  <si>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</si>
  <si>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</si>
  <si>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</si>
  <si>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</si>
  <si>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</si>
  <si>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</si>
  <si>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</si>
  <si>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</si>
  <si>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</si>
  <si>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</si>
  <si>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</si>
  <si>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</si>
  <si>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</si>
  <si>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</si>
  <si>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</si>
  <si>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</si>
  <si>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</si>
  <si>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</si>
  <si>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</si>
  <si>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</si>
  <si>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</si>
  <si>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</si>
  <si>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</si>
  <si>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</si>
  <si>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</si>
  <si>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</si>
  <si>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</si>
  <si>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</si>
  <si>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</si>
  <si>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</si>
  <si>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</si>
  <si>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</si>
  <si>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</si>
  <si>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</si>
  <si>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</si>
  <si>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</si>
  <si>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</si>
  <si>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</si>
  <si>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</si>
  <si>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</si>
  <si>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</si>
  <si>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</si>
  <si>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</si>
  <si>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</si>
  <si>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</si>
  <si>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</si>
  <si>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</si>
  <si>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</si>
  <si>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</si>
  <si>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</si>
  <si>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</si>
  <si>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</si>
  <si>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</si>
  <si>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</si>
  <si>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</si>
  <si>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</si>
  <si>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</si>
  <si>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</si>
  <si>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</si>
  <si>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</si>
  <si>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</si>
  <si>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</si>
  <si>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</si>
  <si>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</si>
  <si>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</si>
  <si>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</si>
  <si>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</si>
  <si>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</si>
  <si>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</si>
  <si>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</si>
  <si>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</si>
  <si>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</si>
  <si>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</si>
  <si>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</si>
  <si>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</si>
  <si>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</si>
  <si>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</si>
  <si>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</si>
  <si>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</si>
  <si>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</si>
  <si>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</si>
  <si>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</si>
  <si>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</si>
  <si>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</si>
  <si>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</si>
  <si>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</si>
  <si>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</si>
  <si>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</si>
  <si>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</si>
  <si>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</si>
  <si>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</si>
  <si>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</si>
  <si>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</si>
  <si>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</si>
  <si>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</si>
  <si>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</si>
  <si>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</si>
  <si>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</si>
  <si>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</si>
  <si>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</si>
  <si>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</si>
  <si>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</si>
  <si>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</si>
  <si>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</si>
  <si>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</si>
  <si>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</si>
  <si>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</si>
  <si>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</si>
  <si>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</si>
  <si>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</si>
  <si>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</si>
  <si>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</si>
  <si>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</si>
  <si>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</si>
  <si>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</si>
  <si>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</si>
  <si>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</si>
  <si>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</si>
  <si>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</si>
  <si>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</si>
  <si>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</si>
  <si>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</si>
  <si>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</si>
  <si>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</si>
  <si>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</si>
  <si>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</si>
  <si>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</si>
  <si>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</si>
  <si>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</si>
  <si>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</si>
  <si>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</si>
  <si>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</si>
  <si>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</si>
  <si>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</si>
  <si>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</si>
  <si>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</si>
  <si>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</si>
  <si>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</si>
  <si>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</si>
  <si>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</si>
  <si>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</si>
  <si>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</si>
  <si>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</si>
  <si>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</si>
  <si>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</si>
  <si>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</si>
  <si>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</si>
  <si>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</si>
  <si>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</si>
  <si>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</si>
  <si>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</si>
  <si>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</si>
  <si>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</si>
  <si>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</si>
  <si>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</si>
  <si>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</si>
  <si>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</si>
  <si>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</si>
  <si>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</si>
  <si>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</si>
  <si>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</si>
  <si>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</si>
  <si>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</si>
  <si>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</si>
  <si>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</si>
  <si>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</si>
  <si>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</si>
  <si>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</si>
  <si>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</si>
  <si>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</si>
  <si>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</si>
  <si>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</si>
  <si>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</si>
  <si>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</si>
  <si>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</si>
  <si>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</si>
  <si>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</si>
  <si>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</si>
  <si>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</si>
  <si>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</si>
  <si>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</si>
  <si>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</si>
  <si>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</si>
  <si>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</si>
  <si>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</si>
  <si>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</si>
  <si>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</si>
  <si>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</si>
  <si>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</si>
  <si>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</si>
  <si>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</si>
  <si>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</si>
  <si>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</si>
  <si>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</si>
  <si>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</si>
  <si>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</si>
  <si>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</si>
  <si>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</si>
  <si>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</si>
  <si>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</si>
  <si>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</si>
  <si>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</si>
  <si>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</si>
  <si>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</si>
  <si>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</si>
  <si>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</si>
  <si>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</si>
  <si>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</si>
  <si>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</si>
  <si>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</si>
  <si>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</si>
  <si>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</si>
  <si>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</si>
  <si>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</si>
  <si>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</si>
  <si>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</si>
  <si>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</si>
  <si>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</si>
  <si>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</si>
  <si>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</si>
  <si>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</si>
  <si>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</si>
  <si>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</si>
  <si>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</si>
  <si>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</si>
  <si>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</si>
  <si>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</si>
  <si>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</si>
  <si>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</si>
  <si>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</si>
  <si>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</si>
  <si>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</si>
  <si>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</si>
  <si>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</si>
  <si>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</si>
  <si>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</si>
  <si>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</si>
  <si>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</si>
  <si>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</si>
  <si>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</si>
  <si>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</si>
  <si>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</si>
  <si>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</si>
  <si>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</si>
  <si>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</si>
  <si>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</si>
  <si>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</si>
  <si>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</si>
  <si>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</si>
  <si>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</si>
  <si>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</si>
  <si>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</si>
  <si>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</si>
  <si>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</si>
  <si>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</si>
  <si>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</si>
  <si>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</si>
  <si>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</si>
  <si>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</si>
  <si>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</si>
  <si>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</si>
  <si>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</si>
  <si>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</si>
  <si>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</si>
  <si>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</si>
  <si>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</si>
  <si>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</si>
  <si>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</si>
  <si>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</si>
  <si>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</si>
  <si>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</si>
  <si>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</si>
  <si>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</si>
  <si>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</si>
  <si>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</si>
  <si>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</si>
  <si>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</si>
  <si>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</si>
  <si>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</si>
  <si>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</si>
  <si>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</si>
  <si>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</si>
  <si>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</si>
  <si>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</si>
  <si>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</si>
  <si>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</si>
  <si>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</si>
  <si>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</si>
  <si>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</si>
  <si>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</si>
  <si>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</si>
  <si>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</si>
  <si>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</si>
  <si>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</si>
  <si>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</si>
  <si>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</si>
  <si>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</si>
  <si>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</si>
  <si>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</si>
  <si>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</si>
  <si>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</si>
  <si>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</si>
  <si>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</si>
  <si>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</si>
  <si>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</si>
  <si>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</si>
  <si>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</si>
  <si>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</si>
  <si>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</si>
  <si>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</si>
  <si>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</si>
  <si>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</si>
  <si>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</si>
  <si>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</si>
  <si>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</si>
  <si>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</si>
  <si>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</si>
  <si>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</si>
  <si>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</si>
  <si>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</si>
  <si>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</si>
  <si>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</si>
  <si>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</si>
  <si>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</si>
  <si>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</si>
  <si>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</si>
  <si>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</si>
  <si>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</si>
  <si>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</si>
  <si>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</si>
  <si>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</si>
  <si>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</si>
  <si>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</si>
  <si>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</si>
  <si>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</si>
  <si>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</si>
  <si>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</si>
  <si>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</si>
  <si>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</si>
  <si>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</si>
  <si>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</si>
  <si>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</si>
  <si>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</si>
  <si>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</si>
  <si>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</si>
  <si>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</si>
  <si>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</si>
  <si>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</si>
  <si>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</si>
  <si>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</si>
  <si>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</si>
  <si>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</si>
  <si>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</si>
  <si>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</si>
  <si>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</si>
  <si>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</si>
  <si>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</si>
  <si>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</si>
  <si>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</si>
  <si>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</si>
  <si>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</si>
  <si>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</si>
  <si>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</si>
  <si>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</si>
  <si>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</si>
  <si>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</si>
  <si>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</si>
  <si>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</si>
  <si>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</si>
  <si>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</si>
  <si>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</si>
  <si>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</si>
  <si>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</si>
  <si>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</si>
  <si>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</si>
  <si>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</si>
  <si>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</si>
  <si>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</si>
  <si>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</si>
  <si>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</si>
  <si>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</si>
  <si>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</si>
  <si>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</si>
  <si>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</si>
  <si>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</si>
  <si>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</si>
  <si>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</si>
  <si>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</si>
  <si>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</si>
  <si>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</si>
  <si>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</si>
  <si>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</si>
  <si>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</si>
  <si>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</si>
  <si>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</si>
  <si>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</si>
  <si>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</si>
  <si>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</si>
  <si>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</si>
  <si>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</si>
  <si>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</si>
  <si>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</si>
  <si>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</si>
  <si>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</si>
  <si>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</si>
  <si>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</si>
  <si>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</si>
  <si>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</si>
  <si>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</si>
  <si>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</si>
  <si>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</si>
  <si>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</si>
  <si>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</si>
  <si>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</si>
  <si>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</si>
  <si>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</si>
  <si>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</si>
  <si>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</si>
  <si>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</si>
  <si>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</si>
  <si>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</si>
  <si>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</si>
  <si>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</si>
  <si>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</si>
  <si>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</si>
  <si>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</si>
  <si>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</si>
  <si>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</si>
  <si>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</si>
  <si>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</si>
  <si>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</si>
  <si>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</si>
  <si>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</si>
  <si>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</si>
  <si>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</si>
  <si>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</si>
  <si>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</si>
  <si>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</si>
  <si>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</si>
  <si>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</si>
  <si>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</si>
  <si>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</si>
  <si>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</si>
  <si>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</si>
  <si>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</si>
  <si>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</si>
  <si>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</si>
  <si>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</si>
  <si>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</si>
  <si>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</si>
  <si>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</si>
  <si>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</si>
  <si>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</si>
  <si>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</si>
  <si>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</si>
  <si>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</si>
  <si>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</si>
  <si>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</si>
  <si>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</si>
  <si>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</si>
  <si>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</si>
  <si>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</si>
  <si>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</si>
  <si>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</si>
  <si>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</si>
  <si>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</si>
  <si>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</si>
  <si>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</si>
  <si>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</si>
  <si>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</si>
  <si>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</si>
  <si>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</si>
  <si>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</si>
  <si>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</si>
  <si>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</si>
  <si>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</si>
  <si>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</si>
  <si>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</si>
  <si>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</si>
  <si>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</si>
  <si>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</si>
  <si>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</si>
  <si>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</si>
  <si>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</si>
  <si>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</si>
  <si>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</si>
  <si>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</si>
  <si>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</si>
  <si>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</si>
  <si>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</si>
  <si>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</si>
  <si>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</si>
  <si>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</si>
  <si>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</si>
  <si>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</si>
  <si>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</si>
  <si>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</si>
  <si>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</si>
  <si>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</si>
  <si>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</si>
  <si>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</si>
  <si>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</si>
  <si>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</si>
  <si>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</si>
  <si>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</si>
  <si>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</si>
  <si>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</si>
  <si>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</si>
  <si>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</si>
  <si>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</si>
  <si>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</si>
  <si>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</si>
  <si>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</si>
  <si>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</si>
  <si>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</si>
  <si>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</si>
  <si>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</si>
  <si>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</si>
  <si>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</si>
  <si>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</si>
  <si>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</si>
  <si>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</si>
  <si>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</si>
  <si>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</si>
  <si>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</si>
  <si>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</si>
  <si>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</si>
  <si>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</si>
  <si>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</si>
  <si>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</si>
  <si>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</si>
  <si>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</si>
  <si>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</si>
  <si>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</si>
  <si>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</si>
  <si>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</si>
  <si>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</si>
  <si>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</si>
  <si>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</si>
  <si>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</si>
  <si>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</si>
  <si>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</si>
  <si>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</si>
  <si>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</si>
  <si>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</si>
  <si>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</si>
  <si>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</si>
  <si>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</si>
  <si>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</si>
  <si>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</si>
  <si>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</si>
  <si>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</si>
  <si>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</si>
  <si>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</si>
  <si>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</si>
  <si>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</si>
  <si>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</si>
  <si>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</si>
  <si>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</si>
  <si>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</si>
  <si>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</si>
  <si>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</si>
  <si>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</si>
  <si>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</si>
  <si>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</si>
  <si>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</si>
  <si>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</si>
  <si>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</si>
  <si>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</si>
  <si>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</si>
  <si>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</si>
  <si>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</si>
  <si>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</si>
  <si>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</si>
  <si>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</si>
  <si>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</si>
  <si>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</si>
  <si>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</si>
  <si>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</si>
  <si>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</si>
  <si>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</si>
  <si>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</si>
  <si>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</si>
  <si>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</si>
  <si>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</si>
  <si>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</si>
  <si>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</si>
  <si>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</si>
  <si>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</si>
  <si>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</si>
  <si>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</si>
  <si>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</si>
  <si>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</si>
  <si>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</si>
  <si>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</si>
  <si>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</si>
  <si>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</si>
  <si>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</si>
  <si>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</si>
  <si>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</si>
  <si>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</si>
  <si>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</si>
  <si>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</si>
  <si>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</si>
  <si>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</si>
  <si>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</si>
  <si>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</si>
  <si>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</si>
  <si>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</si>
  <si>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</si>
  <si>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</si>
  <si>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</si>
  <si>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</si>
  <si>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</si>
  <si>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</si>
  <si>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</si>
  <si>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</si>
  <si>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</si>
  <si>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</si>
  <si>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</si>
  <si>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</si>
  <si>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</si>
  <si>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</si>
  <si>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</si>
  <si>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</si>
  <si>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</si>
  <si>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</si>
  <si>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</si>
  <si>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</si>
  <si>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</si>
  <si>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</si>
  <si>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</si>
  <si>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</si>
  <si>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</si>
  <si>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</si>
  <si>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</si>
  <si>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</si>
  <si>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</si>
  <si>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</si>
  <si>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</si>
  <si>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</si>
  <si>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</si>
  <si>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</si>
  <si>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</si>
  <si>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</si>
  <si>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</si>
  <si>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</si>
  <si>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</si>
  <si>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</si>
  <si>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</si>
  <si>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</si>
  <si>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</si>
  <si>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</si>
  <si>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</si>
  <si>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</si>
  <si>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</si>
  <si>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</si>
  <si>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</si>
  <si>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</si>
  <si>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</si>
  <si>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</si>
  <si>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</si>
  <si>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</si>
  <si>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</si>
  <si>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</si>
  <si>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</si>
  <si>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</si>
  <si>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</si>
  <si>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</si>
  <si>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</si>
  <si>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</si>
  <si>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</si>
  <si>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</si>
  <si>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</si>
  <si>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</si>
  <si>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</si>
  <si>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</si>
  <si>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</si>
  <si>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</si>
  <si>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</si>
  <si>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</si>
  <si>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</si>
  <si>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</si>
  <si>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</si>
  <si>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</si>
  <si>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</si>
  <si>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</si>
  <si>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</si>
  <si>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</si>
  <si>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</si>
  <si>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</si>
  <si>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</si>
  <si>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</si>
  <si>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</si>
  <si>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</si>
  <si>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</si>
  <si>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</si>
  <si>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</si>
  <si>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</si>
  <si>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</si>
  <si>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</si>
  <si>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</si>
  <si>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</si>
  <si>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</si>
  <si>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</si>
  <si>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</si>
  <si>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</si>
  <si>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</si>
  <si>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</si>
  <si>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</si>
  <si>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</si>
  <si>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</si>
  <si>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</si>
  <si>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</si>
  <si>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</si>
  <si>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</si>
  <si>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</si>
  <si>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</si>
  <si>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</si>
  <si>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</si>
  <si>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</si>
  <si>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</si>
  <si>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</si>
  <si>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</si>
  <si>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</si>
  <si>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</si>
  <si>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</si>
  <si>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</si>
  <si>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</si>
  <si>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</si>
  <si>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</si>
  <si>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</si>
  <si>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</si>
  <si>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</si>
  <si>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</si>
  <si>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</si>
  <si>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</si>
  <si>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</si>
  <si>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</si>
  <si>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</si>
  <si>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</si>
  <si>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</si>
  <si>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</si>
  <si>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</si>
  <si>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</si>
  <si>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</si>
  <si>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</si>
  <si>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</si>
  <si>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</si>
  <si>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</si>
  <si>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</si>
  <si>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</si>
  <si>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</si>
  <si>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</si>
  <si>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</si>
  <si>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</si>
  <si>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</si>
  <si>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</si>
  <si>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</si>
  <si>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</si>
  <si>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</si>
  <si>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</si>
  <si>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</si>
  <si>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</si>
  <si>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</si>
  <si>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</si>
  <si>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</si>
  <si>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</si>
  <si>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</si>
  <si>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</si>
  <si>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</si>
  <si>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</si>
  <si>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</si>
  <si>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</si>
  <si>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</si>
  <si>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</si>
  <si>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</si>
  <si>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</si>
  <si>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</si>
  <si>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</si>
  <si>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</si>
  <si>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</si>
  <si>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</si>
  <si>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</si>
  <si>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</si>
  <si>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</si>
  <si>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</si>
  <si>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</si>
  <si>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</si>
  <si>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</si>
  <si>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</si>
  <si>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</si>
  <si>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</si>
  <si>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</si>
  <si>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</si>
  <si>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</si>
  <si>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</si>
  <si>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</si>
  <si>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</si>
  <si>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</si>
  <si>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</si>
  <si>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</si>
  <si>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</si>
  <si>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</si>
  <si>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</si>
  <si>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</si>
  <si>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</si>
  <si>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</si>
  <si>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</si>
  <si>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</si>
  <si>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</si>
  <si>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</si>
  <si>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</si>
  <si>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</si>
  <si>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</si>
  <si>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</si>
  <si>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</si>
  <si>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</si>
  <si>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</si>
  <si>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</si>
  <si>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</si>
  <si>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</si>
  <si>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</si>
  <si>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</si>
  <si>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</si>
  <si>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</si>
  <si>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</si>
  <si>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</si>
  <si>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</si>
  <si>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</si>
  <si>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</si>
  <si>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</si>
  <si>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</si>
  <si>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</si>
  <si>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</si>
  <si>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</si>
  <si>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</si>
  <si>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</si>
  <si>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</si>
  <si>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</si>
  <si>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</si>
  <si>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</si>
  <si>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</si>
  <si>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</si>
  <si>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</si>
  <si>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</si>
  <si>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</si>
  <si>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</si>
  <si>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</si>
  <si>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</si>
  <si>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</si>
  <si>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</si>
  <si>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</si>
  <si>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</si>
  <si>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</si>
  <si>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</si>
  <si>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</si>
  <si>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</si>
  <si>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</si>
  <si>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</si>
  <si>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</si>
  <si>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</si>
  <si>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</si>
  <si>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</si>
  <si>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</si>
  <si>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</si>
  <si>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</si>
  <si>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</si>
  <si>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</si>
  <si>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</si>
  <si>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</si>
  <si>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</si>
  <si>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</si>
  <si>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</si>
  <si>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</si>
  <si>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</si>
  <si>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</si>
  <si>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</si>
  <si>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</si>
  <si>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</si>
  <si>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</si>
  <si>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</si>
  <si>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</si>
  <si>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</si>
  <si>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</si>
  <si>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</si>
  <si>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</si>
  <si>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</si>
  <si>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</si>
  <si>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</si>
  <si>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</si>
  <si>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</si>
  <si>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</si>
  <si>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</si>
  <si>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</si>
  <si>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</si>
  <si>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</si>
  <si>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</si>
  <si>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</si>
  <si>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</si>
  <si>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</si>
  <si>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</si>
  <si>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</si>
  <si>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</si>
  <si>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</si>
  <si>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</si>
  <si>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</si>
  <si>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</si>
  <si>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</si>
  <si>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</si>
  <si>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</si>
  <si>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</si>
  <si>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</si>
  <si>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</si>
  <si>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</si>
  <si>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</si>
  <si>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</si>
  <si>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</si>
  <si>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</si>
  <si>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</si>
  <si>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</si>
  <si>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</si>
  <si>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</si>
  <si>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</si>
  <si>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</si>
  <si>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</si>
  <si>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</si>
  <si>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</si>
  <si>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</si>
  <si>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</si>
  <si>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</si>
  <si>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</si>
  <si>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</si>
  <si>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</si>
  <si>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</si>
  <si>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</si>
  <si>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</si>
  <si>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</si>
  <si>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</si>
  <si>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</si>
  <si>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</si>
  <si>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</si>
  <si>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</si>
  <si>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</si>
  <si>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</si>
  <si>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</si>
  <si>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</si>
  <si>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</si>
  <si>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</si>
  <si>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</si>
  <si>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</si>
  <si>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</si>
  <si>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</si>
  <si>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</si>
  <si>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</si>
  <si>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</si>
  <si>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</si>
  <si>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</si>
  <si>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</si>
  <si>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</si>
  <si>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</si>
  <si>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</si>
  <si>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</si>
  <si>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</si>
  <si>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</si>
  <si>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</si>
  <si>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</si>
  <si>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</si>
  <si>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</si>
  <si>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</si>
  <si>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</si>
  <si>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</si>
  <si>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</si>
  <si>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</si>
  <si>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</si>
  <si>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</si>
  <si>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</si>
  <si>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</si>
  <si>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</si>
  <si>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</si>
  <si>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</si>
  <si>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</si>
  <si>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</si>
  <si>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</si>
  <si>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</si>
  <si>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</si>
  <si>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</si>
  <si>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</si>
  <si>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</si>
  <si>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</si>
  <si>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</si>
  <si>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</si>
  <si>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</si>
  <si>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</si>
  <si>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</si>
  <si>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</si>
  <si>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</si>
  <si>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</si>
  <si>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</si>
  <si>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</si>
  <si>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</si>
  <si>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</si>
  <si>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</si>
  <si>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</si>
  <si>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</si>
  <si>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</si>
  <si>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</si>
  <si>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</si>
  <si>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</si>
  <si>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</si>
  <si>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</si>
  <si>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</si>
  <si>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</si>
  <si>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</si>
  <si>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</si>
  <si>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</si>
  <si>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</si>
  <si>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</si>
  <si>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</si>
  <si>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</si>
  <si>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</si>
  <si>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</si>
  <si>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</si>
  <si>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</si>
  <si>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</si>
  <si>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</si>
  <si>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</si>
  <si>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</si>
  <si>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</si>
  <si>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</si>
  <si>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</si>
  <si>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</si>
  <si>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</si>
  <si>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</si>
  <si>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</si>
  <si>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</si>
  <si>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</si>
  <si>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</si>
  <si>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</si>
  <si>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</si>
  <si>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</si>
  <si>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</si>
  <si>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</si>
  <si>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</si>
  <si>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</si>
  <si>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</si>
  <si>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</si>
  <si>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</si>
  <si>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</si>
  <si>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</si>
  <si>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</si>
  <si>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</si>
  <si>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</si>
  <si>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</si>
  <si>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</si>
  <si>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</si>
  <si>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</si>
  <si>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</si>
  <si>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</si>
  <si>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</si>
  <si>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</si>
  <si>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</si>
  <si>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</si>
  <si>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</si>
  <si>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</si>
  <si>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</si>
  <si>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</si>
  <si>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</si>
  <si>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</si>
  <si>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</si>
  <si>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</si>
  <si>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</si>
  <si>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</si>
  <si>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</si>
  <si>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</si>
  <si>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</si>
  <si>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</si>
  <si>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</si>
  <si>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</si>
  <si>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</si>
  <si>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</si>
  <si>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</si>
  <si>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</si>
  <si>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</si>
  <si>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</si>
  <si>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</si>
  <si>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</si>
  <si>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</si>
  <si>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</si>
  <si>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</si>
  <si>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</si>
  <si>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</si>
  <si>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</si>
  <si>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</si>
  <si>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</si>
  <si>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</si>
  <si>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</si>
  <si>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</si>
  <si>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</si>
  <si>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</si>
  <si>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</si>
  <si>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</si>
  <si>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</si>
  <si>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</si>
  <si>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</si>
  <si>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</si>
  <si>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</si>
  <si>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</si>
  <si>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</si>
  <si>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</si>
  <si>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</si>
  <si>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</si>
  <si>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</si>
  <si>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</si>
  <si>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</si>
  <si>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</si>
  <si>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</si>
  <si>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</si>
  <si>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</si>
  <si>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</si>
  <si>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</si>
  <si>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</si>
  <si>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</si>
  <si>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</si>
  <si>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</si>
  <si>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</si>
  <si>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</si>
  <si>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</si>
  <si>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</si>
  <si>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</si>
  <si>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</si>
  <si>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</si>
  <si>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</si>
  <si>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</si>
  <si>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</si>
  <si>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</si>
  <si>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</si>
  <si>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</si>
  <si>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</si>
  <si>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</si>
  <si>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</si>
  <si>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</si>
  <si>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</si>
  <si>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</si>
  <si>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</si>
  <si>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</si>
  <si>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</si>
  <si>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</si>
  <si>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</si>
  <si>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</si>
  <si>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</si>
  <si>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</si>
  <si>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</si>
  <si>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</si>
  <si>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</si>
  <si>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</si>
  <si>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</si>
  <si>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</si>
  <si>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</si>
  <si>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</si>
  <si>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</si>
  <si>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</si>
  <si>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</si>
  <si>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</si>
  <si>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</si>
  <si>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</si>
  <si>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</si>
  <si>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</si>
  <si>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</si>
  <si>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</si>
  <si>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</si>
  <si>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</si>
  <si>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</si>
  <si>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</si>
  <si>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</si>
  <si>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</si>
  <si>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</si>
  <si>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</si>
  <si>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</si>
  <si>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</si>
  <si>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</si>
  <si>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</si>
  <si>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</si>
  <si>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</si>
  <si>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</si>
  <si>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</si>
  <si>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</si>
  <si>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</si>
  <si>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</si>
  <si>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</si>
  <si>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</si>
  <si>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</si>
  <si>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</si>
  <si>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</si>
  <si>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</si>
  <si>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</si>
  <si>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</si>
  <si>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</si>
  <si>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</si>
  <si>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</si>
  <si>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</si>
  <si>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</si>
  <si>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</si>
  <si>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</si>
  <si>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</si>
  <si>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</si>
  <si>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</si>
  <si>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</si>
  <si>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</si>
  <si>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</si>
  <si>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</si>
  <si>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</si>
  <si>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</si>
  <si>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</si>
  <si>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</si>
  <si>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</si>
  <si>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</si>
  <si>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</si>
  <si>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</si>
  <si>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</si>
  <si>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</si>
  <si>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</si>
  <si>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</si>
  <si>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</si>
  <si>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</si>
  <si>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</si>
  <si>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</si>
  <si>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</si>
  <si>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</si>
  <si>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</si>
  <si>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</si>
  <si>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</si>
  <si>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</si>
  <si>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</si>
  <si>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</si>
  <si>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</si>
  <si>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</si>
  <si>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</si>
  <si>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</si>
  <si>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</si>
  <si>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</si>
  <si>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</si>
  <si>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</si>
  <si>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</si>
  <si>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</si>
  <si>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</si>
  <si>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</si>
  <si>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</si>
  <si>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</si>
  <si>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</si>
  <si>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</si>
  <si>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</si>
  <si>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</si>
  <si>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</si>
  <si>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</si>
  <si>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</si>
  <si>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</si>
  <si>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</si>
  <si>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</si>
  <si>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</si>
  <si>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</si>
  <si>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</si>
  <si>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</si>
  <si>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</si>
  <si>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</si>
  <si>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</si>
  <si>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</si>
  <si>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</si>
  <si>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</si>
  <si>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</si>
  <si>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</si>
  <si>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</si>
  <si>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</si>
  <si>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</si>
  <si>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</si>
  <si>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</si>
  <si>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</si>
  <si>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</si>
  <si>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</si>
  <si>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</si>
  <si>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</si>
  <si>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</si>
  <si>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</si>
  <si>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</si>
  <si>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</si>
  <si>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</si>
  <si>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</si>
  <si>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</si>
  <si>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</si>
  <si>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</si>
  <si>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</si>
  <si>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</si>
  <si>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</si>
  <si>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</si>
  <si>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</si>
  <si>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</si>
  <si>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</si>
  <si>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</si>
  <si>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</si>
  <si>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</si>
  <si>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</si>
  <si>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</si>
  <si>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</si>
  <si>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</si>
  <si>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</si>
  <si>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</si>
  <si>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</si>
  <si>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</si>
  <si>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</si>
  <si>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</si>
  <si>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</si>
  <si>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</si>
  <si>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</si>
  <si>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</si>
  <si>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</si>
  <si>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</si>
  <si>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</si>
  <si>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</si>
  <si>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</si>
  <si>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</si>
  <si>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</si>
  <si>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</si>
  <si>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</si>
  <si>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</si>
  <si>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</si>
  <si>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</si>
  <si>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</si>
  <si>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</si>
  <si>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</si>
  <si>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</si>
  <si>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</si>
  <si>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</si>
  <si>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</si>
  <si>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</si>
  <si>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</si>
  <si>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</si>
  <si>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</si>
  <si>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</si>
  <si>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</si>
  <si>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</si>
  <si>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</si>
  <si>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</si>
  <si>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</si>
  <si>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</si>
  <si>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</si>
  <si>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</si>
  <si>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</si>
  <si>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</si>
  <si>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</si>
  <si>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</si>
  <si>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</si>
  <si>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</si>
  <si>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</si>
  <si>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</si>
  <si>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</si>
  <si>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</si>
  <si>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</si>
  <si>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</si>
  <si>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</si>
  <si>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</si>
  <si>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</si>
  <si>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</si>
  <si>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</si>
  <si>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</si>
  <si>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</si>
  <si>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</si>
  <si>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</si>
  <si>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</si>
  <si>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</si>
  <si>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</si>
  <si>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</si>
  <si>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</si>
  <si>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</si>
  <si>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</si>
  <si>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</si>
  <si>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</si>
  <si>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</si>
  <si>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</si>
  <si>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</si>
  <si>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</si>
  <si>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</si>
  <si>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</si>
  <si>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</si>
  <si>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</si>
  <si>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</si>
  <si>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</si>
  <si>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</si>
  <si>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</si>
  <si>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</si>
  <si>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</si>
  <si>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</si>
  <si>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</si>
  <si>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</si>
  <si>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</si>
  <si>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</si>
  <si>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</si>
  <si>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</si>
  <si>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</si>
  <si>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</si>
  <si>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</si>
  <si>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</si>
  <si>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</si>
  <si>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</si>
  <si>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</si>
  <si>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</si>
  <si>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</si>
  <si>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</si>
  <si>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</si>
  <si>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</si>
  <si>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</si>
  <si>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</si>
  <si>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</si>
  <si>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</si>
  <si>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</si>
  <si>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</si>
  <si>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</si>
  <si>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</si>
  <si>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</si>
  <si>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</si>
  <si>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</si>
  <si>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</si>
  <si>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</si>
  <si>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</si>
  <si>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</si>
  <si>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</si>
  <si>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</si>
  <si>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</si>
  <si>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</si>
  <si>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</si>
  <si>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</si>
  <si>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</si>
  <si>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</si>
  <si>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</si>
  <si>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</si>
  <si>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</si>
  <si>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</si>
  <si>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</si>
  <si>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</si>
  <si>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</si>
  <si>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</si>
  <si>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</si>
  <si>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</si>
  <si>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</si>
  <si>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</si>
  <si>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</si>
  <si>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</si>
  <si>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</si>
  <si>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</si>
  <si>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</si>
  <si>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</si>
  <si>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</si>
  <si>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</si>
  <si>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</si>
  <si>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</si>
  <si>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</si>
  <si>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</si>
  <si>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</si>
  <si>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</si>
  <si>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</si>
  <si>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</si>
  <si>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</si>
  <si>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</si>
  <si>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</si>
  <si>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</si>
  <si>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</si>
  <si>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</si>
  <si>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</si>
  <si>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</si>
  <si>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</si>
  <si>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</si>
  <si>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</si>
  <si>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</si>
  <si>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</si>
  <si>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</si>
  <si>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</si>
  <si>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</si>
  <si>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</si>
  <si>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</si>
  <si>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</si>
  <si>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</si>
  <si>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</si>
  <si>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</si>
  <si>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</si>
  <si>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</si>
  <si>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</si>
  <si>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</si>
  <si>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</si>
  <si>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</si>
  <si>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</si>
  <si>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</si>
  <si>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</si>
  <si>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</si>
  <si>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</si>
  <si>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</si>
  <si>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</si>
  <si>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</si>
  <si>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</si>
  <si>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</si>
  <si>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</si>
  <si>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</si>
  <si>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</si>
  <si>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</si>
  <si>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</si>
  <si>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</si>
  <si>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</si>
  <si>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</si>
  <si>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</si>
  <si>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</si>
  <si>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</si>
  <si>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</si>
  <si>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</si>
  <si>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</si>
  <si>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</si>
  <si>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</si>
  <si>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</si>
  <si>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</si>
  <si>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</si>
  <si>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</si>
  <si>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</si>
  <si>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</si>
  <si>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</si>
  <si>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</si>
  <si>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</si>
  <si>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</si>
  <si>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</si>
  <si>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</si>
  <si>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</si>
  <si>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</si>
  <si>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</si>
  <si>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</si>
  <si>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</si>
  <si>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</si>
  <si>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</si>
  <si>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</si>
  <si>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</si>
  <si>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</si>
  <si>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</si>
  <si>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</si>
  <si>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</si>
  <si>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</si>
  <si>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</si>
  <si>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</si>
  <si>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</si>
  <si>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</si>
  <si>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</si>
  <si>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</si>
  <si>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</si>
  <si>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</si>
  <si>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</si>
  <si>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</si>
  <si>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</si>
  <si>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</si>
  <si>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</si>
  <si>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</si>
  <si>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</si>
  <si>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</si>
  <si>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</si>
  <si>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</si>
  <si>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</si>
  <si>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</si>
  <si>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</si>
  <si>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</si>
  <si>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</si>
  <si>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</si>
  <si>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</si>
  <si>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</si>
  <si>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</si>
  <si>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</si>
  <si>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</si>
  <si>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</si>
  <si>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</si>
  <si>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</si>
  <si>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</si>
  <si>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</si>
  <si>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</si>
  <si>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</si>
  <si>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</si>
  <si>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</si>
  <si>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</si>
  <si>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</si>
  <si>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</si>
  <si>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</si>
  <si>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</si>
  <si>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</si>
  <si>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</si>
  <si>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</si>
  <si>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</si>
  <si>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</si>
  <si>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</si>
  <si>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</si>
  <si>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</si>
  <si>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</si>
  <si>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</si>
  <si>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</si>
  <si>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</si>
  <si>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</si>
  <si>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</si>
  <si>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</si>
  <si>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</si>
  <si>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</si>
  <si>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</si>
  <si>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</si>
  <si>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</si>
  <si>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</si>
  <si>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</si>
  <si>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</si>
  <si>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</si>
  <si>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</si>
  <si>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</si>
  <si>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</si>
  <si>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</si>
  <si>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</si>
  <si>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</si>
  <si>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</si>
  <si>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</si>
  <si>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</si>
  <si>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</si>
  <si>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</si>
  <si>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</si>
  <si>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</si>
  <si>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</si>
  <si>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</si>
  <si>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</si>
  <si>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</si>
  <si>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</si>
  <si>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</si>
  <si>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</si>
  <si>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</si>
  <si>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</si>
  <si>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</si>
  <si>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</si>
  <si>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</si>
  <si>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</si>
  <si>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</si>
  <si>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</si>
  <si>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</si>
  <si>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</si>
  <si>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</si>
  <si>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</si>
  <si>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</si>
  <si>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</si>
  <si>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</si>
  <si>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</si>
  <si>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</si>
  <si>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</si>
  <si>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</si>
  <si>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</si>
  <si>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</si>
  <si>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</si>
  <si>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</si>
  <si>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</si>
  <si>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</si>
  <si>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</si>
  <si>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</si>
  <si>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</si>
  <si>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</si>
  <si>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</si>
  <si>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</si>
  <si>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</si>
  <si>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</si>
  <si>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</si>
  <si>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</si>
  <si>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</si>
  <si>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</si>
  <si>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</si>
  <si>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</si>
  <si>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</si>
  <si>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</si>
  <si>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</si>
  <si>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</si>
  <si>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</si>
  <si>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</si>
  <si>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</si>
  <si>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</si>
  <si>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</si>
  <si>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</si>
  <si>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</si>
  <si>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</si>
  <si>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</si>
  <si>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</si>
  <si>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</si>
  <si>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</si>
  <si>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</si>
  <si>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</si>
  <si>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</si>
  <si>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</si>
  <si>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</si>
  <si>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</si>
  <si>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</si>
  <si>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</si>
  <si>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</si>
  <si>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</si>
  <si>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</si>
  <si>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</si>
  <si>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</si>
  <si>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</si>
  <si>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</si>
  <si>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</si>
  <si>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</si>
  <si>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</si>
  <si>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</si>
  <si>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</si>
  <si>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</si>
  <si>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</si>
  <si>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</si>
  <si>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</si>
  <si>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</si>
  <si>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</si>
  <si>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</si>
  <si>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</si>
  <si>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</si>
  <si>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</si>
  <si>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</si>
  <si>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</si>
  <si>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</si>
  <si>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</si>
  <si>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</si>
  <si>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</si>
  <si>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</si>
  <si>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</si>
  <si>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</si>
  <si>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</si>
  <si>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</si>
  <si>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</si>
  <si>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</si>
  <si>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</si>
  <si>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</si>
  <si>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</si>
  <si>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</si>
  <si>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</si>
  <si>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</si>
  <si>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</si>
  <si>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</si>
  <si>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</si>
  <si>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</si>
  <si>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</si>
  <si>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</si>
  <si>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</si>
  <si>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</si>
  <si>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</si>
  <si>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</si>
  <si>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</si>
  <si>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</si>
  <si>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</si>
  <si>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</si>
  <si>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</si>
  <si>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</si>
  <si>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</si>
  <si>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</si>
  <si>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</si>
  <si>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</si>
  <si>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</si>
  <si>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</si>
  <si>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</si>
  <si>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</si>
  <si>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</si>
  <si>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</si>
  <si>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</si>
  <si>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</si>
  <si>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</si>
  <si>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</si>
  <si>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</si>
  <si>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</si>
  <si>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</si>
  <si>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</si>
  <si>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</si>
  <si>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</si>
  <si>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</si>
  <si>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</si>
  <si>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</si>
  <si>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</si>
  <si>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</si>
  <si>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</si>
  <si>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</si>
  <si>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</si>
  <si>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</si>
  <si>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</si>
  <si>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</si>
  <si>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</si>
  <si>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</si>
  <si>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</si>
  <si>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</si>
  <si>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</si>
  <si>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</si>
  <si>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</si>
  <si>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</si>
  <si>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</si>
  <si>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</si>
  <si>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</si>
  <si>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</si>
  <si>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</si>
  <si>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</si>
  <si>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</si>
  <si>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</si>
  <si>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</si>
  <si>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</si>
  <si>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</si>
  <si>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</si>
  <si>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</si>
  <si>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</si>
  <si>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</si>
  <si>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</si>
  <si>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</si>
  <si>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</si>
  <si>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</si>
  <si>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</si>
  <si>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</si>
  <si>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</si>
  <si>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</si>
  <si>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</si>
  <si>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</si>
  <si>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</si>
  <si>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</si>
  <si>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</si>
  <si>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</si>
  <si>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</si>
  <si>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</si>
  <si>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</si>
  <si>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</si>
  <si>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</si>
  <si>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</si>
  <si>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</si>
  <si>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</si>
  <si>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</si>
  <si>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</si>
  <si>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</si>
  <si>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</si>
  <si>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</si>
  <si>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</si>
  <si>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</si>
  <si>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</si>
  <si>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</si>
  <si>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</si>
  <si>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</si>
  <si>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</si>
  <si>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</si>
  <si>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</si>
  <si>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</si>
  <si>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</si>
  <si>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</si>
  <si>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</si>
  <si>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</si>
  <si>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</si>
  <si>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</si>
  <si>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</si>
  <si>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</si>
  <si>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</si>
  <si>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</si>
  <si>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</si>
  <si>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</si>
  <si>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</si>
  <si>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</si>
  <si>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</si>
  <si>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</si>
  <si>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</si>
  <si>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</si>
  <si>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</si>
  <si>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</si>
  <si>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</si>
  <si>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</si>
  <si>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</si>
  <si>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</si>
  <si>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</si>
  <si>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</si>
  <si>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</si>
  <si>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</si>
  <si>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</si>
  <si>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</si>
  <si>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</si>
  <si>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</si>
  <si>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</si>
  <si>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</si>
  <si>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</si>
  <si>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</si>
  <si>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</si>
  <si>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</si>
  <si>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</si>
  <si>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</si>
  <si>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</si>
  <si>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</si>
  <si>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</si>
  <si>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</si>
  <si>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</si>
  <si>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</si>
  <si>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</si>
  <si>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</si>
  <si>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</si>
  <si>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</si>
  <si>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</si>
  <si>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</si>
  <si>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</si>
  <si>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</si>
  <si>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</si>
  <si>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</si>
  <si>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</si>
  <si>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</si>
  <si>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</si>
  <si>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</si>
  <si>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</si>
  <si>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</si>
  <si>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</si>
  <si>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</si>
  <si>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</si>
  <si>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</si>
  <si>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</si>
  <si>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</si>
  <si>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</si>
  <si>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</si>
  <si>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</si>
  <si>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</si>
  <si>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</si>
  <si>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</si>
  <si>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</si>
  <si>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</si>
  <si>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</si>
  <si>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</si>
  <si>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</si>
  <si>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</si>
  <si>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</si>
  <si>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</si>
  <si>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</si>
  <si>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</si>
  <si>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</si>
  <si>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</si>
  <si>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</si>
  <si>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</si>
  <si>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</si>
  <si>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</si>
  <si>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</si>
  <si>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</si>
  <si>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</si>
  <si>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</si>
  <si>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</si>
  <si>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</si>
  <si>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</si>
  <si>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</si>
  <si>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</si>
  <si>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</si>
  <si>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</si>
  <si>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</si>
  <si>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</si>
  <si>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</si>
  <si>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</si>
  <si>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</si>
  <si>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</si>
  <si>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</si>
  <si>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</si>
  <si>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</si>
  <si>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</si>
  <si>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</si>
  <si>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</si>
  <si>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</si>
  <si>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</si>
  <si>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</si>
  <si>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</si>
  <si>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</si>
  <si>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</si>
  <si>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</si>
  <si>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</si>
  <si>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</si>
  <si>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</si>
  <si>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</si>
  <si>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</si>
  <si>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</si>
  <si>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</si>
  <si>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</si>
  <si>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</si>
  <si>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</si>
  <si>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</si>
  <si>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</si>
  <si>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</si>
  <si>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</si>
  <si>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</si>
  <si>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</si>
  <si>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</si>
  <si>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</si>
  <si>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</si>
  <si>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</si>
  <si>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</si>
  <si>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</si>
  <si>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</si>
  <si>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</si>
  <si>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</si>
  <si>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</si>
  <si>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</si>
  <si>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</si>
  <si>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</si>
  <si>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</si>
  <si>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</si>
  <si>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</si>
  <si>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</si>
  <si>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</si>
  <si>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</si>
  <si>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</si>
  <si>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</si>
  <si>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</si>
  <si>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</si>
  <si>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</si>
  <si>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</si>
  <si>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</si>
  <si>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</si>
  <si>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</si>
  <si>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</si>
  <si>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</si>
  <si>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</si>
  <si>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</si>
  <si>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</si>
  <si>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</si>
  <si>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</si>
  <si>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</si>
  <si>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</si>
  <si>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</si>
  <si>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</si>
  <si>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</si>
  <si>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</si>
  <si>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</si>
  <si>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</si>
  <si>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</si>
  <si>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</si>
  <si>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</si>
  <si>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</si>
  <si>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</si>
  <si>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</si>
  <si>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</si>
  <si>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</si>
  <si>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</si>
  <si>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</si>
  <si>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</si>
  <si>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</si>
  <si>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</si>
  <si>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</si>
  <si>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</si>
  <si>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</si>
  <si>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</si>
  <si>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</si>
  <si>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</si>
  <si>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</si>
  <si>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</si>
  <si>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</si>
  <si>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</si>
  <si>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</si>
  <si>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</si>
  <si>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</si>
  <si>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</si>
  <si>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</si>
  <si>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</si>
  <si>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</si>
  <si>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</si>
  <si>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</si>
  <si>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</si>
  <si>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</si>
  <si>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</si>
  <si>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</si>
  <si>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</si>
  <si>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</si>
  <si>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</si>
  <si>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</si>
  <si>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</si>
  <si>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</si>
  <si>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</si>
  <si>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</si>
  <si>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</si>
  <si>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</si>
  <si>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</si>
  <si>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</si>
  <si>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</si>
  <si>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</si>
  <si>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</si>
  <si>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</si>
  <si>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</si>
  <si>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</si>
  <si>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</si>
  <si>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</si>
  <si>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</si>
  <si>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</si>
  <si>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</si>
  <si>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</si>
  <si>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</si>
  <si>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</si>
  <si>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</si>
  <si>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</si>
  <si>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</si>
  <si>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</si>
  <si>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</si>
  <si>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</si>
  <si>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</si>
  <si>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</si>
  <si>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</si>
  <si>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</si>
  <si>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</si>
  <si>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</si>
  <si>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</si>
  <si>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</si>
  <si>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</si>
  <si>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</si>
  <si>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</si>
  <si>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</si>
  <si>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</si>
  <si>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</si>
  <si>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</si>
  <si>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</si>
  <si>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</si>
  <si>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</si>
  <si>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</si>
  <si>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</si>
  <si>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</si>
  <si>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</si>
  <si>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</si>
  <si>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</si>
  <si>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</si>
  <si>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</si>
  <si>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</si>
  <si>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</si>
  <si>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</si>
  <si>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</si>
  <si>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</si>
  <si>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</si>
  <si>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</si>
  <si>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</si>
  <si>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</si>
  <si>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</si>
  <si>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</si>
  <si>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</si>
  <si>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</si>
  <si>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</si>
  <si>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</si>
  <si>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</si>
  <si>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</si>
  <si>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</si>
  <si>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</si>
  <si>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</si>
  <si>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</si>
  <si>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</si>
  <si>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</si>
  <si>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</si>
  <si>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</si>
  <si>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</si>
  <si>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</si>
  <si>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</si>
  <si>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</si>
  <si>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</si>
  <si>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</si>
  <si>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</si>
  <si>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</si>
  <si>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</si>
  <si>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</si>
  <si>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</si>
  <si>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</si>
  <si>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</si>
  <si>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</si>
  <si>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</si>
  <si>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</si>
  <si>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</si>
  <si>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</si>
  <si>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</si>
  <si>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</si>
  <si>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</si>
  <si>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</si>
  <si>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</si>
  <si>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</si>
  <si>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</si>
  <si>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</si>
  <si>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</si>
  <si>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</si>
  <si>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</si>
  <si>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</si>
  <si>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</si>
  <si>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</si>
  <si>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</si>
  <si>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</si>
  <si>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</si>
  <si>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</si>
  <si>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</si>
  <si>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</si>
  <si>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</si>
  <si>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</si>
  <si>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</si>
  <si>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</si>
  <si>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</si>
  <si>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</si>
  <si>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</si>
  <si>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</si>
  <si>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</si>
  <si>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</si>
  <si>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</si>
  <si>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</si>
  <si>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</si>
  <si>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</si>
  <si>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</si>
  <si>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</si>
  <si>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</si>
  <si>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</si>
  <si>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</si>
  <si>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</si>
  <si>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</si>
  <si>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</si>
  <si>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</si>
  <si>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</si>
  <si>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</si>
  <si>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</si>
  <si>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</si>
  <si>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</si>
  <si>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</si>
  <si>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</si>
  <si>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</si>
  <si>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</si>
  <si>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</si>
  <si>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</si>
  <si>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</si>
  <si>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</si>
  <si>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</si>
  <si>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</si>
  <si>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</si>
  <si>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</si>
  <si>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</si>
  <si>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</si>
  <si>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</si>
  <si>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</si>
  <si>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</si>
  <si>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</si>
  <si>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</si>
  <si>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</si>
  <si>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</si>
  <si>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</si>
  <si>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</si>
  <si>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</si>
  <si>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</si>
  <si>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</si>
  <si>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</si>
  <si>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</si>
  <si>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</si>
  <si>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</si>
  <si>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</si>
  <si>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</si>
  <si>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</si>
  <si>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</si>
  <si>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</si>
  <si>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</si>
  <si>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</si>
  <si>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</si>
  <si>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</si>
  <si>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</si>
  <si>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</si>
  <si>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</si>
  <si>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</si>
  <si>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</si>
  <si>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</si>
  <si>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</si>
  <si>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</si>
  <si>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</si>
  <si>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</si>
  <si>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</si>
  <si>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</si>
  <si>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</si>
  <si>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</si>
  <si>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</si>
  <si>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</si>
  <si>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</si>
  <si>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</si>
  <si>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</si>
  <si>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</si>
  <si>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</si>
  <si>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</si>
  <si>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</si>
  <si>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</si>
  <si>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</si>
  <si>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</si>
  <si>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</si>
  <si>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</si>
  <si>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</si>
  <si>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</si>
  <si>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</si>
  <si>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</si>
  <si>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</si>
  <si>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</si>
  <si>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</si>
  <si>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</si>
  <si>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</si>
  <si>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</si>
  <si>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</si>
  <si>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</si>
  <si>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</si>
  <si>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</si>
  <si>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</si>
  <si>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</si>
  <si>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</si>
  <si>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</si>
  <si>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</si>
  <si>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</si>
  <si>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</si>
  <si>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</si>
  <si>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</si>
  <si>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</si>
  <si>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</si>
  <si>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</si>
  <si>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</si>
  <si>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</si>
  <si>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</si>
  <si>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</si>
  <si>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</si>
  <si>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</si>
  <si>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</si>
  <si>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</si>
  <si>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</si>
  <si>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</si>
  <si>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</si>
  <si>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</si>
  <si>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</si>
  <si>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</si>
  <si>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</si>
  <si>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</si>
  <si>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</si>
  <si>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</si>
  <si>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</si>
  <si>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</si>
  <si>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</si>
  <si>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</si>
  <si>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</si>
  <si>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</si>
  <si>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</si>
  <si>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</si>
  <si>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</si>
  <si>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</si>
  <si>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</si>
  <si>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</si>
  <si>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</si>
  <si>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</si>
  <si>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</si>
  <si>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</si>
  <si>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</si>
  <si>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</si>
  <si>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</si>
  <si>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</si>
  <si>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</si>
  <si>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</si>
  <si>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</si>
  <si>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</si>
  <si>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</si>
  <si>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</si>
  <si>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</si>
  <si>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</si>
  <si>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</si>
  <si>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</si>
  <si>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</si>
  <si>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</si>
  <si>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</si>
  <si>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</si>
  <si>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</si>
  <si>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</si>
  <si>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</si>
  <si>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</si>
  <si>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</si>
  <si>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</si>
  <si>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</si>
  <si>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</si>
  <si>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</si>
  <si>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</si>
  <si>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</si>
  <si>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</si>
  <si>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</si>
  <si>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</si>
  <si>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</si>
  <si>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</si>
  <si>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</si>
  <si>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</si>
  <si>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</si>
  <si>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</si>
  <si>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</si>
  <si>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</si>
  <si>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</si>
  <si>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</si>
  <si>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</si>
  <si>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</si>
  <si>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</si>
  <si>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</si>
  <si>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</si>
  <si>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</si>
  <si>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</si>
  <si>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</si>
  <si>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</si>
  <si>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</si>
  <si>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</si>
  <si>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</si>
  <si>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</si>
  <si>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</si>
  <si>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</si>
  <si>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</si>
  <si>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</si>
  <si>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</si>
  <si>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</si>
  <si>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</si>
  <si>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</si>
  <si>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</si>
  <si>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</si>
  <si>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</si>
  <si>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</si>
  <si>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</si>
  <si>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</si>
  <si>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</si>
  <si>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</si>
  <si>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</si>
  <si>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</si>
  <si>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</si>
  <si>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</si>
  <si>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</si>
  <si>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</si>
  <si>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</si>
  <si>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</si>
  <si>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</si>
  <si>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</si>
  <si>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</si>
  <si>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</si>
  <si>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</si>
  <si>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</si>
  <si>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</si>
  <si>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</si>
  <si>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</si>
  <si>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</si>
  <si>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</si>
  <si>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</si>
  <si>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</si>
  <si>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</si>
  <si>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</si>
  <si>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</si>
  <si>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</si>
  <si>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</si>
  <si>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</si>
  <si>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</si>
  <si>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</si>
  <si>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</si>
  <si>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</si>
  <si>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</si>
  <si>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</si>
  <si>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</si>
  <si>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</si>
  <si>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</si>
  <si>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</si>
  <si>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</si>
  <si>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</si>
  <si>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</si>
  <si>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</si>
  <si>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</si>
  <si>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</si>
  <si>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</si>
  <si>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</si>
  <si>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</si>
  <si>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</si>
  <si>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</si>
  <si>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</si>
  <si>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</si>
  <si>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</si>
  <si>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</si>
  <si>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</si>
  <si>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</si>
  <si>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</si>
  <si>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</si>
  <si>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</si>
  <si>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</si>
  <si>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</si>
  <si>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</si>
  <si>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</si>
  <si>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</si>
  <si>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</si>
  <si>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</si>
  <si>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</si>
  <si>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</si>
  <si>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</si>
  <si>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</si>
  <si>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</si>
  <si>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</si>
  <si>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</si>
  <si>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</si>
  <si>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</si>
  <si>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</si>
  <si>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</si>
  <si>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</si>
  <si>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</si>
  <si>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</si>
  <si>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</si>
  <si>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</si>
  <si>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</si>
  <si>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</si>
  <si>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</si>
  <si>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</si>
  <si>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</si>
  <si>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</si>
  <si>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</si>
  <si>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</si>
  <si>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</si>
  <si>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</si>
  <si>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</si>
  <si>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</si>
  <si>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</si>
  <si>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</si>
  <si>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</si>
  <si>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</si>
  <si>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</si>
  <si>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</si>
  <si>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</si>
  <si>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</si>
  <si>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</si>
  <si>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</si>
  <si>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</si>
  <si>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</si>
  <si>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</si>
  <si>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</si>
  <si>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</si>
  <si>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</si>
  <si>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</si>
  <si>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</si>
  <si>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</si>
  <si>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</si>
  <si>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</si>
  <si>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</si>
  <si>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</si>
  <si>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</si>
  <si>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</si>
  <si>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</si>
  <si>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</si>
  <si>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</si>
  <si>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</si>
  <si>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</si>
  <si>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</si>
  <si>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</si>
  <si>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</si>
  <si>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</si>
  <si>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</si>
  <si>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</si>
  <si>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</si>
  <si>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</si>
  <si>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</si>
  <si>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</si>
  <si>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</si>
  <si>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</si>
  <si>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</si>
  <si>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</si>
  <si>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</si>
  <si>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</si>
  <si>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</si>
  <si>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</si>
  <si>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</si>
  <si>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</si>
  <si>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</si>
  <si>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</si>
  <si>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</si>
  <si>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</si>
  <si>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</si>
  <si>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</si>
  <si>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</si>
  <si>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</si>
  <si>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</si>
  <si>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</si>
  <si>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</si>
  <si>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</si>
  <si>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</si>
  <si>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</si>
  <si>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</si>
  <si>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</si>
  <si>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</si>
  <si>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</si>
  <si>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</si>
  <si>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</si>
  <si>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</si>
  <si>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</si>
  <si>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</si>
  <si>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</si>
  <si>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</si>
  <si>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</si>
  <si>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</si>
  <si>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</si>
  <si>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</si>
  <si>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</si>
  <si>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</si>
  <si>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</si>
  <si>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</si>
  <si>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</si>
  <si>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</si>
  <si>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</si>
  <si>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</si>
  <si>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</si>
  <si>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</si>
  <si>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</si>
  <si>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</si>
  <si>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</si>
  <si>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</si>
  <si>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</si>
  <si>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</si>
  <si>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</si>
  <si>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</si>
  <si>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</si>
  <si>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</si>
  <si>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</si>
  <si>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</si>
  <si>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</si>
  <si>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</si>
  <si>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</si>
  <si>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</si>
  <si>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</si>
  <si>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</si>
  <si>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</si>
  <si>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</si>
  <si>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</si>
  <si>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</si>
  <si>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</si>
  <si>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</si>
  <si>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</si>
  <si>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</si>
  <si>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</si>
  <si>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</si>
  <si>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</si>
  <si>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</si>
  <si>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</si>
  <si>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</si>
  <si>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</si>
  <si>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</si>
  <si>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</si>
  <si>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</si>
  <si>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</si>
  <si>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</si>
  <si>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</si>
  <si>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</si>
  <si>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</si>
  <si>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</si>
  <si>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</si>
  <si>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</si>
  <si>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</si>
  <si>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</si>
  <si>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</si>
  <si>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</si>
  <si>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</si>
  <si>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</si>
  <si>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</si>
  <si>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</si>
  <si>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</si>
  <si>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</si>
  <si>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</si>
  <si>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</si>
  <si>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</si>
  <si>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</si>
  <si>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</si>
  <si>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</si>
  <si>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</si>
  <si>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</si>
  <si>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</si>
  <si>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</si>
  <si>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</si>
  <si>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</si>
  <si>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</si>
  <si>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</si>
  <si>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</si>
  <si>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</si>
  <si>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</si>
  <si>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</si>
  <si>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</si>
  <si>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</si>
  <si>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</si>
  <si>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</si>
  <si>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</si>
  <si>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</si>
  <si>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</si>
  <si>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</si>
  <si>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</si>
  <si>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</si>
  <si>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</si>
  <si>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</si>
  <si>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</si>
  <si>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</si>
  <si>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</si>
  <si>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</si>
  <si>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</si>
  <si>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</si>
  <si>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</si>
  <si>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</si>
  <si>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</si>
  <si>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</si>
  <si>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</si>
  <si>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</si>
  <si>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</si>
  <si>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</si>
  <si>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</si>
  <si>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</si>
  <si>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</si>
  <si>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</si>
  <si>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</si>
  <si>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</si>
  <si>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</si>
  <si>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</si>
  <si>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</si>
  <si>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</si>
  <si>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</si>
  <si>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</si>
  <si>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</si>
  <si>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</si>
  <si>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</si>
  <si>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</si>
  <si>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</si>
  <si>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</si>
  <si>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</si>
  <si>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</si>
  <si>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</si>
  <si>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</si>
  <si>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</si>
  <si>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</si>
  <si>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</si>
  <si>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</si>
  <si>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</si>
  <si>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</si>
  <si>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</si>
  <si>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</si>
  <si>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</si>
  <si>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</si>
  <si>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</si>
  <si>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</si>
  <si>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</si>
  <si>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</si>
  <si>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</si>
  <si>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</si>
  <si>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</si>
  <si>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</si>
  <si>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</si>
  <si>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</si>
  <si>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</si>
  <si>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</si>
  <si>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</si>
  <si>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</si>
  <si>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</si>
  <si>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</si>
  <si>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</si>
  <si>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</si>
  <si>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</si>
  <si>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</si>
  <si>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</si>
  <si>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</si>
  <si>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</si>
  <si>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</si>
  <si>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</si>
  <si>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</si>
  <si>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</si>
  <si>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</si>
  <si>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</si>
  <si>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</si>
  <si>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</si>
  <si>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</si>
  <si>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</si>
  <si>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</si>
  <si>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</si>
  <si>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</si>
  <si>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</si>
  <si>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</si>
  <si>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</si>
  <si>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</si>
  <si>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</si>
  <si>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</si>
  <si>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</si>
  <si>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</si>
  <si>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</si>
  <si>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</si>
  <si>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</si>
  <si>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</si>
  <si>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</si>
  <si>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</si>
  <si>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</si>
  <si>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</si>
  <si>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</si>
  <si>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</si>
  <si>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</si>
  <si>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</si>
  <si>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</si>
  <si>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</si>
  <si>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</si>
  <si>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</si>
  <si>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</si>
  <si>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</si>
  <si>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</si>
  <si>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</si>
  <si>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</si>
  <si>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</si>
  <si>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</si>
  <si>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</si>
  <si>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</si>
  <si>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</si>
  <si>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</si>
  <si>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</si>
  <si>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</si>
  <si>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</si>
  <si>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</si>
  <si>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</si>
  <si>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</si>
  <si>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</si>
  <si>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</si>
  <si>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</si>
  <si>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</si>
  <si>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</si>
  <si>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</si>
  <si>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</si>
  <si>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</si>
  <si>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</si>
  <si>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</si>
  <si>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</si>
  <si>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</si>
  <si>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</si>
  <si>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</si>
  <si>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</si>
  <si>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</si>
  <si>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</si>
  <si>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</si>
  <si>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</si>
  <si>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</si>
  <si>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</si>
  <si>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</si>
  <si>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</si>
  <si>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</si>
  <si>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</si>
  <si>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</si>
  <si>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</si>
  <si>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</si>
  <si>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</si>
  <si>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</si>
  <si>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</si>
  <si>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 xml:space="preserve">Team connct PG at site and 5G disconnected due to load issue </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</si>
  <si>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</si>
  <si>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</si>
  <si>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</si>
  <si>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</si>
  <si>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</si>
  <si>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</si>
  <si>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</si>
  <si>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</si>
  <si>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</si>
  <si>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</si>
  <si>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</si>
  <si>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at site TS</t>
  </si>
  <si>
    <t>PCM-20251011-00000687</t>
  </si>
  <si>
    <t>EM Team on the way ETA 10 Mins</t>
  </si>
  <si>
    <t>waiting seperate TT</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</si>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</sst>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8" totalsRowShown="0" headerRowDxfId="64" dataDxfId="63" headerRowBorderDxfId="61" tableBorderDxfId="62">
  <autoFilter ref="A1:L11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278.50475624999672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0.99542754629510455</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0.39263819444022374</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3" t="s">
        <v>8903</v>
      </c>
      <c r="E5" s="66" t="s">
        <v>38964</v>
      </c>
      <c r="F5" s="157">
        <v>45941.385833333334</v>
      </c>
      <c r="G5" s="156">
        <f ca="1">IFERROR(NOW()-F5,"")</f>
        <v>6.7348842589126434E-2</v>
      </c>
      <c r="H5" s="164">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45941.453182175923</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45941.453182175923</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45941.453182175923</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45941.453182175923</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45941.453182175923</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45941.453182175923</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45941.453182175923</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45941.453182175923</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45941.453182175923</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45941.453182175923</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45941.453182175923</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45941.453182175923</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45941.453182175923</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45941.453182175923</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45941.453182175923</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45941.453182175923</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45941.453182175923</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45941.453182175923</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45941.453182175923</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45941.453182175923</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45941.453182175923</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45941.453182175923</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45941.453182175923</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45941.453182175923</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45941.453182175923</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45941.453182175923</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45941.453182175923</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45941.453182175923</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45941.453182175923</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45941.453182175923</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45941.453182175923</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45941.453182175923</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45941.453182175923</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45941.453182175923</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45941.453182175923</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45941.453182175923</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45941.453182175923</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45941.453182175923</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45941.453182175923</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45941.453182175923</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45941.453182175923</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45941.453182175923</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45941.453182175923</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45941.453182175923</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45941.453182175923</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45941.453182175923</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9407D578-693C-40CD-BFF2-93FB92473E20}"/>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134.72609884259145</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116.45334421296138</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45941.453182175923</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45941.453182175923</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45941.453182175923</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45941.453182175923</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45941.453182175923</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45941.453182175923</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45941.453182175923</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45941.453182175923</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45941.453182175923</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45941.453182175923</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45941.453182175923</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45941.453182175923</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45941.453182175923</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45941.453182175923</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45941.453182175923</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45941.453182175923</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45941.453182175923</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45941.453182175923</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45941.453182175923</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45941.453182175923</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45941.453182175923</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45941.453182175923</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45941.453182175923</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45941.453182175923</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45941.453182175923</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45941.453182175923</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45941.453182175923</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45941.453182175923</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45941.453182175923</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45941.453182175923</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45941.453182175923</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45941.453182175923</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45941.453182175923</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45941.453182175923</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45941.453182175923</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45941.453182175923</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45941.453182175923</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45941.453182175923</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45941.453182175923</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45941.453182175923</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45941.453182175923</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45941.453182175923</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45941.453182175923</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45941.453182175923</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45941.453182175923</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45941.453182175923</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45941.453182175923</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45941.453182175923</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45941.453182175923</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45941.453182175923</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45941.453182175923</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45941.453182175923</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45941.453182175923</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45941.453182175923</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45941.453182175923</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45941.453182175923</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45941.453182175923</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45941.453182175923</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45941.453182175923</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45941.453182175923</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45941.453182175923</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45941.453182175923</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45941.453182175923</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45941.453182175923</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45941.453182175923</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45941.453182175923</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45941.453182175923</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45941.453182175923</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45941.453182175923</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45941.453182175923</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45941.453182175923</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45941.453182175923</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45941.453182175923</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45941.453182175923</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45941.453182175923</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45941.453182175923</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45941.453182175923</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45941.453182175923</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45941.453182175923</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45941.453182175923</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45941.453182175923</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45941.453182175923</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45941.453182175923</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45941.453182175923</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45941.453182175923</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45941.453182175923</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45941.453182175923</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45941.453182175923</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45941.453182175923</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45941.453182175923</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45941.453182175923</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45941.453182175923</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45941.453182175923</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45941.453182175923</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45941.453182175923</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45941.453182175923</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45941.453182175923</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45941.453182175923</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45941.453182175923</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45941.453182175923</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45941.453182175923</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45941.453182175923</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45941.453182175923</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45941.453182175923</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45941.453182175923</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45941.453182175923</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45941.453182175923</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45941.453182175923</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45941.453182175923</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45941.453182175923</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45941.453182175923</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45941.453182175923</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45941.453182175923</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45941.453182175923</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45941.453182175923</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45941.453182175923</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45941.453182175923</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45941.453182175923</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45941.453182175923</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45941.453182175923</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45941.453182175923</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45941.453182175923</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45941.453182175923</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45941.453182175923</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45941.453182175923</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45941.453182175923</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45941.453182175923</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45941.453182175923</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45941.453182175923</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45941.453182175923</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45941.453182175923</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45941.453182175923</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45941.453182175923</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45941.453182175923</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45941.453182175923</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45941.453182175923</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45941.453182175923</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45941.453182175923</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45941.453182175923</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45941.453182175923</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45941.453182175923</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45941.453182175923</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45941.453182175923</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45941.453182175923</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45941.453182175923</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45941.453182175923</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45941.453182175923</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45941.453182175923</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45941.453182175923</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45941.453182175923</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45941.453182175923</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45941.453182175923</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45941.453182175923</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45941.453182175923</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45941.453182175923</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45941.453182175923</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45941.453182175923</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45941.453182175923</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45941.453182175923</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45941.453182175923</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45941.453182175923</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45941.453182175923</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45941.453182175923</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45941.453182175923</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45941.453182175923</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45941.453182175923</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45941.453182175923</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8"/>
  <sheetViews>
    <sheetView tabSelected="1"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s="113" customFormat="1" ht="15" customHeight="1">
      <c r="A2" s="90" t="s">
        <v>39058</v>
      </c>
      <c r="B2" s="64" t="str">
        <f>IFERROR(VLOOKUP(D2,DB!A:K,11,0),"")</f>
        <v>R3</v>
      </c>
      <c r="C2" s="64">
        <v>2</v>
      </c>
      <c r="D2" s="64" t="s">
        <v>23498</v>
      </c>
      <c r="E2" s="64" t="s">
        <v>38969</v>
      </c>
      <c r="F2" s="172">
        <v>45941.382280092592</v>
      </c>
      <c r="G2" s="171">
        <f ca="1">IFERROR(NOW()-F2,"-")</f>
        <v>7.0902083331020549E-2</v>
      </c>
      <c r="H2" s="170">
        <v>45941.372662037036</v>
      </c>
      <c r="I2" s="90" t="str">
        <f>IFERROR(VLOOKUP(D2,DB!A:F,6,0),"")</f>
        <v>SCECO</v>
      </c>
      <c r="J2" s="64" t="str">
        <f>IFERROR(VLOOKUP(D2,DB!A:G,7,0),"")</f>
        <v>Vandalized</v>
      </c>
      <c r="K2" s="169" t="s">
        <v>39059</v>
      </c>
      <c r="L2" s="168" t="str">
        <f>IFERROR(VLOOKUP(D2,DB!A:I,9,0),"")</f>
        <v>Latis</v>
      </c>
    </row>
    <row r="3" spans="1:13" ht="15" customHeight="1">
      <c r="A3" s="19"/>
      <c r="B3" s="64" t="str">
        <f>IFERROR(VLOOKUP(C3,DB!A:K,11,0),"")</f>
        <v/>
      </c>
      <c r="C3" s="18"/>
      <c r="D3" s="18"/>
      <c r="E3" s="18"/>
      <c r="F3" s="20"/>
      <c r="G3" s="21">
        <f t="shared" ref="G3:G21" ca="1" si="0">IFERROR(NOW()-F3,"-")</f>
        <v>45941.453182175923</v>
      </c>
      <c r="H3" s="22"/>
      <c r="I3" s="19" t="str">
        <f>IFERROR(VLOOKUP(C3,DB!A:F,6,0),"")</f>
        <v/>
      </c>
      <c r="J3" s="18" t="str">
        <f>IFERROR(VLOOKUP(C3,DB!A:G,7,0),"")</f>
        <v/>
      </c>
      <c r="K3" s="47"/>
      <c r="L3" s="23" t="str">
        <f>IFERROR(VLOOKUP(C3,DB!A:I,9,0),"")</f>
        <v/>
      </c>
    </row>
    <row r="4" spans="1:13" ht="15" customHeight="1">
      <c r="A4" s="19"/>
      <c r="B4" s="64" t="str">
        <f>IFERROR(VLOOKUP(D4,DB!A:K,11,0),"")</f>
        <v/>
      </c>
      <c r="C4" s="18"/>
      <c r="D4" s="18"/>
      <c r="E4" s="18"/>
      <c r="F4" s="20"/>
      <c r="G4" s="21">
        <f t="shared" ca="1" si="0"/>
        <v>45941.453182175923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45941.453182175923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45941.453182175923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45941.453182175923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45941.453182175923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45941.453182175923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45941.453182175923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45941.453182175923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45941.453182175923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45941.453182175923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45941.453182175923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45941.453182175923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45941.453182175923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45941.453182175923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45941.453182175923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45941.453182175923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45941.453182175923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45941.453182175923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45941.453182175923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45941.453182175923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45941.453182175923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45941.453182175923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45941.453182175923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45941.453182175923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45941.453182175923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45941.453182175923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45941.453182175923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45941.453182175923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45941.453182175923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45941.453182175923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45941.453182175923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45941.453182175923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45941.453182175923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45941.453182175923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45941.453182175923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45941.453182175923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45941.453182175923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45941.453182175923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45941.453182175923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45941.453182175923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45941.453182175923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45941.453182175923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45941.453182175923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45941.453182175923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45941.453182175923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45941.453182175923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45941.453182175923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45941.453182175923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45941.453182175923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45941.453182175923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45941.453182175923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45941.453182175923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45941.453182175923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45941.453182175923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45941.453182175923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45941.453182175923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45941.453182175923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45941.453182175923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45941.453182175923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45941.453182175923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45941.453182175923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45941.453182175923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45941.453182175923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45941.453182175923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45941.453182175923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45941.453182175923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45941.453182175923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45941.453182175923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45941.453182175923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45941.453182175923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45941.453182175923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45941.453182175923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45941.453182175923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45941.453182175923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45941.453182175923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45941.453182175923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45941.453182175923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45941.453182175923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45941.453182175923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45941.453182175923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45941.453182175923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45941.453182175923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45941.453182175923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45941.453182175923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45941.453182175923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45941.453182175923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45941.453182175923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45941.453182175923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45941.453182175923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45941.453182175923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45941.453182175923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45941.453182175923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45941.453182175923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45941.453182175923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45941.453182175923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45941.453182175923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45941.453182175923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45941.453182175923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45941.453182175923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45941.453182175923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45941.453182175923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45941.453182175923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45941.453182175923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45941.453182175923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45941.453182175923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45941.453182175923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45941.453182175923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45941.453182175923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45941.453182175923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45941.453182175923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45941.453182175923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45941.453182175923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45941.453182175923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45941.453182175923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45941.453182175923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45941.453182175923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45941.453182175923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45941.453182175923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45941.453182175923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45941.453182175923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45941.453182175923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45941.453182175923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45941.453182175923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45941.453182175923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45941.453182175923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45941.453182175923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45941.453182175923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45941.453182175923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45941.453182175923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45941.453182175923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45941.453182175923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45941.453182175923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45941.453182175923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45941.453182175923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45941.453182175923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45941.453182175923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45941.453182175923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45941.453182175923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45941.453182175923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45941.453182175923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45941.453182175923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45941.453182175923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45941.453182175923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45941.453182175923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45941.453182175923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45941.453182175923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45941.453182175923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45941.453182175923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45941.453182175923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45941.453182175923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45941.453182175923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45941.453182175923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45941.453182175923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45941.453182175923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45941.453182175923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45941.453182175923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45941.453182175923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45941.453182175923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45941.453182175923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45941.453182175923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45941.453182175923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45941.453182175923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45941.453182175923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45941.453182175923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45941.453182175923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45941.453182175923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45941.453182175923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45941.453182175923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45941.453182175923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45941.453182175923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45941.453182175923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45941.453182175923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45941.453182175923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45941.453182175923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45941.453182175923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45941.453182175923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45941.453182175923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45941.453182175923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45941.453182175923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45941.453182175923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45941.453182175923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45941.453182175923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45941.453182175923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45941.453182175923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45941.453182175923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45941.453182175923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45941.453182175923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45941.453182175923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45941.453182175923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45941.453182175923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45941.453182175923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45941.453182175923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45941.453182175923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45941.453182175923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45941.453182175923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45941.453182175923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45941.453182175923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45941.453182175923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45941.453182175923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45941.453182175923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45941.453182175923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45941.453182175923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45941.453182175923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45941.453182175923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45941.453182175923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45941.453182175923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45941.453182175923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45941.453182175923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45941.453182175923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45941.453182175923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45941.453182175923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45941.453182175923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45941.453182175923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45941.453182175923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45941.453182175923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45941.453182175923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45941.453182175923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45941.453182175923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45941.453182175923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45941.453182175923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45941.453182175923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45941.453182175923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45941.453182175923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45941.453182175923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45941.453182175923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45941.453182175923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45941.453182175923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45941.453182175923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45941.453182175923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45941.453182175923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45941.453182175923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45941.453182175923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45941.453182175923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45941.453182175923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45941.453182175923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45941.453182175923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45941.453182175923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45941.453182175923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45941.453182175923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45941.453182175923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45941.453182175923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45941.453182175923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45941.453182175923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45941.453182175923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45941.453182175923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45941.453182175923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45941.453182175923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45941.453182175923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45941.453182175923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45941.453182175923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45941.453182175923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45941.453182175923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45941.453182175923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45941.453182175923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45941.453182175923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45941.453182175923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45941.453182175923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45941.453182175923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45941.453182175923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45941.453182175923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45941.453182175923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45941.453182175923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45941.453182175923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45941.453182175923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45941.453182175923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45941.453182175923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45941.453182175923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45941.453182175923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45941.453182175923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45941.453182175923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45941.453182175923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45941.453182175923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45941.453182175923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45941.453182175923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45941.453182175923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45941.453182175923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45941.453182175923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45941.453182175923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45941.453182175923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45941.453182175923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45941.453182175923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45941.453182175923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45941.453182175923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45941.453182175923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45941.453182175923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45941.453182175923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45941.453182175923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45941.453182175923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45941.453182175923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45941.453182175923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45941.453182175923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45941.453182175923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45941.453182175923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45941.453182175923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45941.453182175923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45941.453182175923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45941.453182175923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45941.453182175923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45941.453182175923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45941.453182175923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45941.453182175923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45941.453182175923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45941.453182175923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45941.453182175923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45941.453182175923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45941.453182175923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45941.453182175923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45941.453182175923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45941.453182175923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45941.453182175923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45941.453182175923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45941.453182175923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45941.453182175923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45941.453182175923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45941.453182175923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45941.453182175923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45941.453182175923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45941.453182175923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45941.453182175923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45941.453182175923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45941.453182175923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45941.453182175923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45941.453182175923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45941.453182175923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45941.453182175923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45941.453182175923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45941.453182175923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45941.453182175923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45941.453182175923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45941.453182175923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45941.453182175923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45941.453182175923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45941.453182175923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45941.453182175923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45941.453182175923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45941.453182175923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45941.453182175923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45941.453182175923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45941.453182175923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45941.453182175923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45941.453182175923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45941.453182175923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45941.453182175923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45941.453182175923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45941.453182175923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45941.453182175923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45941.453182175923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45941.453182175923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45941.453182175923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45941.453182175923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45941.453182175923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45941.453182175923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45941.453182175923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45941.453182175923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45941.453182175923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45941.453182175923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45941.453182175923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45941.453182175923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45941.453182175923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45941.453182175923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45941.453182175923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45941.453182175923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45941.453182175923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45941.453182175923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45941.453182175923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45941.453182175923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45941.453182175923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45941.453182175923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45941.453182175923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45941.453182175923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45941.453182175923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45941.453182175923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45941.453182175923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45941.453182175923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45941.453182175923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45941.453182175923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45941.453182175923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45941.453182175923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45941.453182175923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45941.453182175923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45941.453182175923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45941.453182175923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45941.453182175923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45941.453182175923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45941.453182175923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45941.453182175923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45941.453182175923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45941.453182175923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45941.453182175923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45941.453182175923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45941.453182175923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45941.453182175923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45941.453182175923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45941.453182175923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45941.453182175923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45941.453182175923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45941.453182175923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45941.453182175923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45941.453182175923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45941.453182175923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45941.453182175923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45941.453182175923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45941.453182175923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45941.453182175923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45941.453182175923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45941.453182175923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45941.453182175923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45941.453182175923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45941.453182175923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45941.453182175923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45941.453182175923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45941.453182175923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45941.453182175923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45941.453182175923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45941.453182175923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45941.453182175923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45941.453182175923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45941.453182175923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45941.453182175923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45941.453182175923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45941.453182175923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45941.453182175923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45941.453182175923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45941.453182175923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45941.453182175923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45941.453182175923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45941.453182175923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45941.453182175923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45941.453182175923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45941.453182175923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45941.453182175923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45941.453182175923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45941.453182175923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45941.453182175923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45941.453182175923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45941.453182175923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45941.453182175923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45941.453182175923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45941.453182175923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45941.453182175923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45941.453182175923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45941.453182175923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45941.453182175923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45941.453182175923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45941.453182175923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45941.453182175923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45941.453182175923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45941.453182175923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45941.453182175923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45941.453182175923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45941.453182175923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45941.453182175923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45941.453182175923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45941.453182175923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45941.453182175923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45941.453182175923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45941.453182175923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45941.453182175923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45941.453182175923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45941.453182175923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45941.453182175923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45941.453182175923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45941.453182175923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45941.453182175923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45941.453182175923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45941.453182175923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45941.453182175923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45941.453182175923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45941.453182175923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45941.453182175923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45941.453182175923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45941.453182175923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45941.453182175923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45941.453182175923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45941.453182175923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45941.453182175923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45941.453182175923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45941.453182175923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45941.453182175923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45941.453182175923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45941.453182175923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45941.453182175923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45941.453182175923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45941.453182175923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45941.453182175923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45941.453182175923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45941.453182175923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45941.453182175923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45941.453182175923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45941.453182175923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45941.453182175923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45941.453182175923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45941.453182175923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45941.453182175923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45941.453182175923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45941.453182175923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45941.453182175923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45941.453182175923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45941.453182175923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45941.453182175923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45941.453182175923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45941.453182175923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45941.453182175923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45941.453182175923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45941.453182175923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45941.453182175923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45941.453182175923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45941.453182175923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45941.453182175923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45941.453182175923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45941.453182175923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45941.453182175923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45941.453182175923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45941.453182175923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45941.453182175923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45941.453182175923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45941.453182175923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45941.453182175923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45941.453182175923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45941.453182175923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45941.453182175923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45941.453182175923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45941.453182175923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45941.453182175923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45941.453182175923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45941.453182175923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45941.453182175923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45941.453182175923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45941.453182175923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45941.453182175923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45941.453182175923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45941.453182175923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45941.453182175923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45941.453182175923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45941.453182175923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45941.453182175923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45941.453182175923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45941.453182175923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45941.453182175923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45941.453182175923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45941.453182175923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45941.453182175923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45941.453182175923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45941.453182175923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45941.453182175923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45941.453182175923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45941.453182175923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45941.453182175923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45941.453182175923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45941.453182175923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45941.453182175923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45941.453182175923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45941.453182175923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45941.453182175923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45941.453182175923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45941.453182175923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45941.453182175923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45941.453182175923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45941.453182175923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45941.453182175923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45941.453182175923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45941.453182175923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45941.453182175923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45941.453182175923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45941.453182175923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45941.453182175923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45941.453182175923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45941.453182175923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45941.453182175923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45941.453182175923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45941.453182175923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45941.453182175923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45941.453182175923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45941.453182175923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45941.453182175923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45941.453182175923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45941.453182175923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45941.453182175923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45941.453182175923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45941.453182175923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45941.453182175923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45941.453182175923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45941.453182175923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45941.453182175923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45941.453182175923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45941.453182175923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45941.453182175923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45941.453182175923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45941.453182175923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45941.453182175923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45941.453182175923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45941.453182175923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45941.453182175923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45941.453182175923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45941.453182175923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45941.453182175923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45941.453182175923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45941.453182175923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45941.453182175923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45941.453182175923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45941.453182175923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45941.453182175923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45941.453182175923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45941.453182175923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45941.453182175923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45941.453182175923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45941.453182175923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45941.453182175923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45941.453182175923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45941.453182175923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45941.453182175923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45941.453182175923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45941.453182175923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45941.453182175923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45941.453182175923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45941.453182175923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45941.453182175923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45941.453182175923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45941.453182175923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45941.453182175923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45941.453182175923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45941.453182175923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45941.453182175923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45941.453182175923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45941.453182175923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45941.453182175923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45941.453182175923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45941.453182175923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45941.453182175923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45941.453182175923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45941.453182175923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45941.453182175923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45941.453182175923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45941.453182175923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45941.453182175923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45941.453182175923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45941.453182175923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45941.453182175923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45941.453182175923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45941.453182175923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45941.453182175923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45941.453182175923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45941.453182175923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45941.453182175923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45941.453182175923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45941.453182175923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45941.453182175923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45941.453182175923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45941.453182175923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45941.453182175923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45941.453182175923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45941.453182175923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45941.453182175923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45941.453182175923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45941.453182175923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45941.453182175923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45941.453182175923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45941.453182175923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45941.453182175923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45941.453182175923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45941.453182175923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45941.453182175923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45941.453182175923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45941.453182175923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45941.453182175923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45941.453182175923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45941.453182175923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45941.453182175923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45941.453182175923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45941.453182175923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45941.453182175923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45941.453182175923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45941.453182175923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45941.453182175923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45941.453182175923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45941.453182175923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45941.453182175923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45941.453182175923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45941.453182175923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45941.453182175923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45941.453182175923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45941.453182175923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45941.453182175923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45941.453182175923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45941.453182175923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45941.453182175923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45941.453182175923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45941.453182175923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45941.453182175923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45941.453182175923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45941.453182175923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45941.453182175923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45941.453182175923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45941.453182175923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45941.453182175923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45941.453182175923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45941.453182175923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45941.453182175923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45941.453182175923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45941.453182175923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45941.453182175923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45941.453182175923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45941.453182175923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45941.453182175923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45941.453182175923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45941.453182175923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45941.453182175923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45941.453182175923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45941.453182175923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45941.453182175923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45941.453182175923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45941.453182175923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45941.453182175923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45941.453182175923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45941.453182175923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45941.453182175923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45941.453182175923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45941.453182175923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45941.453182175923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45941.453182175923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45941.453182175923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45941.453182175923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45941.453182175923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45941.453182175923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45941.453182175923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45941.453182175923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45941.453182175923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45941.453182175923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45941.453182175923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45941.453182175923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45941.453182175923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45941.453182175923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45941.453182175923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45941.453182175923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45941.453182175923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45941.453182175923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45941.453182175923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45941.453182175923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45941.453182175923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45941.453182175923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45941.453182175923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45941.453182175923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45941.453182175923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45941.453182175923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45941.453182175923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45941.453182175923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45941.453182175923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45941.453182175923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45941.453182175923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45941.453182175923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45941.453182175923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45941.453182175923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45941.453182175923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45941.453182175923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45941.453182175923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45941.453182175923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45941.453182175923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45941.453182175923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45941.453182175923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45941.453182175923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45941.453182175923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45941.453182175923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45941.453182175923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45941.453182175923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45941.453182175923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45941.453182175923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45941.453182175923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45941.453182175923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45941.453182175923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45941.453182175923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45941.453182175923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45941.453182175923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45941.453182175923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45941.453182175923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45941.453182175923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45941.453182175923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45941.453182175923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45941.453182175923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45941.453182175923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45941.453182175923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45941.453182175923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45941.453182175923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45941.453182175923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45941.453182175923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45941.453182175923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45941.453182175923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45941.453182175923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45941.453182175923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45941.453182175923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45941.453182175923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45941.453182175923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45941.453182175923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45941.453182175923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45941.453182175923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45941.453182175923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45941.453182175923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45941.453182175923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45941.453182175923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45941.453182175923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45941.453182175923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45941.453182175923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45941.453182175923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45941.453182175923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45941.453182175923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45941.453182175923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45941.453182175923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45941.453182175923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45941.453182175923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45941.453182175923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45941.453182175923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45941.453182175923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45941.453182175923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45941.453182175923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45941.453182175923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45941.453182175923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45941.453182175923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45941.453182175923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45941.453182175923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45941.453182175923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45941.453182175923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45941.453182175923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45941.453182175923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45941.453182175923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45941.453182175923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45941.453182175923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45941.453182175923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45941.453182175923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45941.453182175923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45941.453182175923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45941.453182175923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45941.453182175923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45941.453182175923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45941.453182175923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45941.453182175923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45941.453182175923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45941.453182175923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45941.453182175923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45941.453182175923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45941.453182175923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45941.453182175923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45941.453182175923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45941.453182175923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45941.453182175923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45941.453182175923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45941.453182175923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45941.453182175923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45941.453182175923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45941.453182175923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45941.453182175923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45941.453182175923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45941.453182175923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45941.453182175923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45941.453182175923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45941.453182175923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45941.453182175923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45941.453182175923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45941.453182175923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45941.453182175923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45941.453182175923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45941.453182175923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45941.453182175923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45941.453182175923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45941.453182175923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45941.453182175923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45941.453182175923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45941.453182175923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45941.453182175923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45941.453182175923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45941.453182175923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45941.453182175923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45941.453182175923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45941.453182175923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45941.453182175923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45941.453182175923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45941.453182175923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45941.453182175923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45941.453182175923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45941.453182175923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45941.453182175923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45941.453182175923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45941.453182175923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45941.453182175923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45941.453182175923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45941.453182175923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45941.453182175923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45941.453182175923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45941.453182175923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45941.453182175923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45941.453182175923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45941.453182175923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45941.453182175923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45941.453182175923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45941.453182175923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45941.453182175923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45941.453182175923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45941.453182175923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45941.453182175923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45941.453182175923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45941.453182175923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45941.453182175923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45941.453182175923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45941.453182175923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45941.453182175923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45941.453182175923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45941.453182175923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45941.453182175923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45941.453182175923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45941.453182175923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45941.453182175923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45941.453182175923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45941.453182175923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45941.453182175923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45941.453182175923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45941.453182175923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45941.453182175923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45941.453182175923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45941.453182175923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45941.453182175923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45941.453182175923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45941.453182175923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45941.453182175923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45941.453182175923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45941.453182175923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45941.453182175923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45941.453182175923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45941.453182175923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45941.453182175923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45941.453182175923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45941.453182175923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45941.453182175923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45941.453182175923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45941.453182175923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45941.453182175923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45941.453182175923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45941.453182175923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45941.453182175923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45941.453182175923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45941.453182175923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45941.453182175923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45941.453182175923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45941.453182175923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45941.453182175923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45941.453182175923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45941.453182175923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45941.453182175923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45941.453182175923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45941.453182175923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45941.453182175923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45941.453182175923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45941.453182175923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45941.453182175923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45941.453182175923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45941.453182175923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45941.453182175923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45941.453182175923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45941.453182175923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45941.453182175923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45941.453182175923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45941.453182175923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45941.453182175923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45941.453182175923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45941.453182175923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45941.453182175923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45941.453182175923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45941.453182175923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45941.453182175923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45941.453182175923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45941.453182175923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45941.453182175923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45941.453182175923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45941.453182175923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45941.453182175923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45941.453182175923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45941.453182175923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45941.453182175923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45941.453182175923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45941.453182175923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45941.453182175923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45941.453182175923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45941.453182175923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45941.453182175923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45941.453182175923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45941.453182175923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45941.453182175923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45941.453182175923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45941.453182175923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45941.453182175923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45941.453182175923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45941.453182175923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45941.453182175923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45941.453182175923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45941.453182175923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45941.453182175923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45941.453182175923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45941.453182175923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45941.453182175923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45941.453182175923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45941.453182175923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45941.453182175923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45941.453182175923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45941.453182175923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45941.453182175923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45941.453182175923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45941.453182175923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45941.453182175923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45941.453182175923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45941.453182175923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45941.453182175923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45941.453182175923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45941.453182175923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45941.453182175923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45941.453182175923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45941.453182175923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45941.453182175923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45941.453182175923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45941.453182175923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45941.453182175923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45941.453182175923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45941.453182175923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45941.453182175923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45941.453182175923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45941.453182175923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45941.453182175923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45941.453182175923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45941.453182175923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45941.453182175923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45941.453182175923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45941.453182175923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45941.453182175923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45941.453182175923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45941.453182175923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45941.453182175923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45941.453182175923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45941.453182175923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45941.453182175923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45941.453182175923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45941.453182175923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45941.453182175923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45941.453182175923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45941.453182175923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45941.453182175923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45941.453182175923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45941.453182175923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45941.453182175923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45941.453182175923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45941.453182175923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45941.453182175923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45941.453182175923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45941.453182175923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45941.453182175923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45941.453182175923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45941.453182175923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45941.453182175923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45941.453182175923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45941.453182175923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45941.453182175923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45941.453182175923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45941.453182175923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45941.453182175923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45941.453182175923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45941.453182175923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45941.453182175923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45941.453182175923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45941.453182175923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45941.453182175923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45941.453182175923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45941.453182175923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45941.453182175923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45941.453182175923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45941.453182175923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45941.453182175923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45941.453182175923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45941.453182175923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45941.453182175923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45941.453182175923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45941.453182175923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45941.453182175923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45941.453182175923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45941.453182175923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45941.453182175923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45941.453182175923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45941.453182175923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45941.453182175923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45941.453182175923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45941.453182175923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45941.453182175923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45941.453182175923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45941.453182175923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45941.453182175923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45941.453182175923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45941.453182175923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45941.453182175923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45941.453182175923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45941.453182175923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45941.453182175923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45941.453182175923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45941.453182175923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45941.453182175923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45941.453182175923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45941.453182175923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45941.453182175923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45941.453182175923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45941.453182175923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45941.453182175923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45941.453182175923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45941.453182175923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73" ca="1" si="18">IFERROR(NOW()-F1110,"-")</f>
        <v>45941.453182175923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45941.453182175923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45941.453182175923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45941.453182175923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45941.453182175923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45941.453182175923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45941.453182175923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45941.453182175923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45941.453182175923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45941.453182175923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45941.453182175923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45941.453182175923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45941.453182175923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45941.453182175923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45941.453182175923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45941.453182175923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45941.453182175923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45941.453182175923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45941.453182175923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45941.453182175923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45941.453182175923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45941.453182175923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45941.453182175923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45941.453182175923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45941.453182175923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45941.453182175923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45941.453182175923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45941.453182175923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45941.453182175923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45941.453182175923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45941.453182175923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45941.453182175923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45941.453182175923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45941.453182175923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45941.453182175923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45941.453182175923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45941.453182175923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45941.453182175923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45941.453182175923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45941.453182175923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45941.453182175923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45941.453182175923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45941.453182175923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45941.453182175923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45941.453182175923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45941.453182175923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45941.453182175923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45941.453182175923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45941.453182175923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45941.453182175923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45941.453182175923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45941.453182175923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45941.453182175923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45941.453182175923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45941.453182175923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45941.453182175923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45941.453182175923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45941.453182175923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45941.453182175923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45941.453182175923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45941.453182175923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8"/>
        <v>45941.453182175923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8"/>
        <v>45941.453182175923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8"/>
        <v>45941.453182175923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ref="G1174:G1188" ca="1" si="19">IFERROR(NOW()-F1174,"-")</f>
        <v>45941.453182175923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45941.453182175923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45941.453182175923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45941.453182175923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45941.453182175923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45941.453182175923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45941.453182175923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45941.453182175923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45941.453182175923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45941.453182175923</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45941.453182175923</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45941.453182175923</v>
      </c>
      <c r="H1185" s="22"/>
      <c r="I1185" s="19" t="str">
        <f>IFERROR(VLOOKUP(D1185,DB!A:F,6,0),"")</f>
        <v/>
      </c>
      <c r="J1185" s="18" t="str">
        <f>IFERROR(VLOOKUP(D1185,DB!A:G,7,0),"")</f>
        <v/>
      </c>
      <c r="K1185" s="47"/>
      <c r="L1185" s="23" t="str">
        <f>IFERROR(VLOOKUP(D1185,DB!A:I,9,0),"")</f>
        <v/>
      </c>
    </row>
    <row r="1186" spans="1:12" ht="15" customHeight="1">
      <c r="A1186" s="19"/>
      <c r="B1186" s="64" t="str">
        <f>IFERROR(VLOOKUP(D1186,DB!A:K,11,0),"")</f>
        <v/>
      </c>
      <c r="C1186" s="18"/>
      <c r="D1186" s="18"/>
      <c r="E1186" s="18"/>
      <c r="F1186" s="20"/>
      <c r="G1186" s="21">
        <f t="shared" ca="1" si="19"/>
        <v>45941.453182175923</v>
      </c>
      <c r="H1186" s="22"/>
      <c r="I1186" s="19" t="str">
        <f>IFERROR(VLOOKUP(D1186,DB!A:F,6,0),"")</f>
        <v/>
      </c>
      <c r="J1186" s="18" t="str">
        <f>IFERROR(VLOOKUP(D1186,DB!A:G,7,0),"")</f>
        <v/>
      </c>
      <c r="K1186" s="47"/>
      <c r="L1186" s="23" t="str">
        <f>IFERROR(VLOOKUP(D1186,DB!A:I,9,0),"")</f>
        <v/>
      </c>
    </row>
    <row r="1187" spans="1:12" ht="15" customHeight="1">
      <c r="A1187" s="19"/>
      <c r="B1187" s="64" t="str">
        <f>IFERROR(VLOOKUP(D1187,DB!A:K,11,0),"")</f>
        <v/>
      </c>
      <c r="C1187" s="18"/>
      <c r="D1187" s="18"/>
      <c r="E1187" s="18"/>
      <c r="F1187" s="20"/>
      <c r="G1187" s="21">
        <f t="shared" ca="1" si="19"/>
        <v>45941.453182175923</v>
      </c>
      <c r="H1187" s="22"/>
      <c r="I1187" s="19" t="str">
        <f>IFERROR(VLOOKUP(D1187,DB!A:F,6,0),"")</f>
        <v/>
      </c>
      <c r="J1187" s="18" t="str">
        <f>IFERROR(VLOOKUP(D1187,DB!A:G,7,0),"")</f>
        <v/>
      </c>
      <c r="K1187" s="47"/>
      <c r="L1187" s="23" t="str">
        <f>IFERROR(VLOOKUP(D1187,DB!A:I,9,0),"")</f>
        <v/>
      </c>
    </row>
    <row r="1188" spans="1:12" ht="15" customHeight="1">
      <c r="A1188" s="19"/>
      <c r="B1188" s="64" t="str">
        <f>IFERROR(VLOOKUP(D1188,DB!A:K,11,0),"")</f>
        <v/>
      </c>
      <c r="C1188" s="18"/>
      <c r="D1188" s="18"/>
      <c r="E1188" s="18"/>
      <c r="F1188" s="20"/>
      <c r="G1188" s="21">
        <f t="shared" ca="1" si="19"/>
        <v>45941.453182175923</v>
      </c>
      <c r="H1188" s="22"/>
      <c r="I1188" s="19" t="str">
        <f>IFERROR(VLOOKUP(D1188,DB!A:F,6,0),"")</f>
        <v/>
      </c>
      <c r="J1188" s="18" t="str">
        <f>IFERROR(VLOOKUP(D1188,DB!A:G,7,0),"")</f>
        <v/>
      </c>
      <c r="K1188" s="47"/>
      <c r="L1188" s="23" t="str">
        <f>IFERROR(VLOOKUP(D1188,DB!A:I,9,0),"")</f>
        <v/>
      </c>
    </row>
  </sheetData>
  <dataValidations count="2">
    <dataValidation allowBlank="1" showInputMessage="1" showErrorMessage="1" sqref="E1" xr:uid="{5914219A-CB83-432D-936A-CC0CB6F3982A}"/>
    <dataValidation type="list" allowBlank="1" showInputMessage="1" showErrorMessage="1" sqref="E2:E11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237.97246458332665</v>
      </c>
      <c r="H2" s="102">
        <v>45703.474768518521</v>
      </c>
      <c r="I2" s="99" t="str">
        <f>IFERROR(VLOOKUP(D2,DB!A:F,6,0),"")</f>
        <v>SCECO</v>
      </c>
      <c r="J2" s="99" t="str">
        <f>IFERROR(VLOOKUP(D2,DB!A:G,7,0),"")</f>
        <v>Dead</v>
      </c>
      <c r="K2" s="104" t="s">
        <v>39061</v>
      </c>
      <c r="L2" s="96" t="str">
        <f>IFERROR(VLOOKUP(D2,DB!A:I,9,0),"")</f>
        <v>Latis</v>
      </c>
    </row>
    <row r="3" spans="1:16" ht="15" customHeight="1">
      <c r="A3" s="124" t="s">
        <v>39062</v>
      </c>
      <c r="B3" s="124" t="str">
        <f>IFERROR(VLOOKUP(D3,DB!A:K,11,0),"")</f>
        <v>R4</v>
      </c>
      <c r="C3" s="125">
        <v>1</v>
      </c>
      <c r="D3" s="126" t="s">
        <v>27578</v>
      </c>
      <c r="E3" s="101" t="s">
        <v>38964</v>
      </c>
      <c r="F3" s="160">
        <v>45941.201597222222</v>
      </c>
      <c r="G3" s="129">
        <f ca="1">IFERROR(NOW()-F3,"")</f>
        <v>0.25158495370124001</v>
      </c>
      <c r="H3" s="128">
        <v>45941.195949074077</v>
      </c>
      <c r="I3" s="124" t="str">
        <f>IFERROR(VLOOKUP(D3,DB!A:F,6,0),"")</f>
        <v>SCECO</v>
      </c>
      <c r="J3" s="124" t="str">
        <f>IFERROR(VLOOKUP(D3,DB!A:G,7,0),"")</f>
        <v>Dead</v>
      </c>
      <c r="K3" s="130" t="s">
        <v>39063</v>
      </c>
      <c r="L3" s="126" t="str">
        <f>IFERROR(VLOOKUP(D3,DB!A:I,9,0),"")</f>
        <v>Latis</v>
      </c>
    </row>
    <row r="4" spans="1:16" ht="15" customHeight="1">
      <c r="A4" s="124" t="s">
        <v>39064</v>
      </c>
      <c r="B4" s="124" t="str">
        <f>IFERROR(VLOOKUP(D4,DB!A:K,11,0),"")</f>
        <v>R4</v>
      </c>
      <c r="C4" s="125">
        <v>1</v>
      </c>
      <c r="D4" s="96" t="s">
        <v>36672</v>
      </c>
      <c r="E4" s="101" t="s">
        <v>38964</v>
      </c>
      <c r="F4" s="128">
        <v>45941.396064814813</v>
      </c>
      <c r="G4" s="129">
        <f ca="1">IFERROR(NOW()-F4,"")</f>
        <v>5.7117361109703779E-2</v>
      </c>
      <c r="H4" s="128">
        <v>45941.308321759258</v>
      </c>
      <c r="I4" s="124" t="str">
        <f>IFERROR(VLOOKUP(D4,DB!A:F,6,0),"")</f>
        <v>Generator-SG</v>
      </c>
      <c r="J4" s="124" t="str">
        <f>IFERROR(VLOOKUP(D4,DB!A:G,7,0),"")</f>
        <v>Dead</v>
      </c>
      <c r="K4" s="130" t="s">
        <v>39065</v>
      </c>
      <c r="L4" s="126" t="str">
        <f>IFERROR(VLOOKUP(D4,DB!A:I,9,0),"")</f>
        <v>Latis</v>
      </c>
    </row>
    <row r="5" spans="1:16" ht="15" customHeight="1">
      <c r="A5" s="124"/>
      <c r="B5" s="124" t="str">
        <f>IFERROR(VLOOKUP(D5,DB!A:K,11,0),"")</f>
        <v/>
      </c>
      <c r="C5" s="125"/>
      <c r="D5" s="126"/>
      <c r="E5" s="101"/>
      <c r="F5" s="128"/>
      <c r="G5" s="129">
        <f ca="1">IFERROR(NOW()-F5,"")</f>
        <v>45941.453182175923</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45941.453182175923</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45941.453182175923</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45941.453182175923</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45941.453182175923</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45941.453182175923</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45941.453182175923</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45941.453182175923</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01"/>
      <c r="F13" s="128"/>
      <c r="G13" s="129">
        <f ca="1">IFERROR(NOW()-F13,"")</f>
        <v>45941.453182175923</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96"/>
      <c r="E14" s="101"/>
      <c r="F14" s="128"/>
      <c r="G14" s="129">
        <f ca="1">IFERROR(NOW()-F14,"")</f>
        <v>45941.453182175923</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01"/>
      <c r="F15" s="128"/>
      <c r="G15" s="129">
        <f ca="1">IFERROR(NOW()-F15,"")</f>
        <v>45941.453182175923</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62"/>
      <c r="E16" s="127"/>
      <c r="F16" s="128"/>
      <c r="G16" s="129">
        <f ca="1">IFERROR(NOW()-F16,"")</f>
        <v>45941.453182175923</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45941.453182175923</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45941.453182175923</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45941.453182175923</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45941.453182175923</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45941.453182175923</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45941.453182175923</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45941.453182175923</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45941.453182175923</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45941.453182175923</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45941.453182175923</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45941.453182175923</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45941.453182175923</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45941.453182175923</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45941.453182175923</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45941.453182175923</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45941.453182175923</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45941.453182175923</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45941.453182175923</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45941.453182175923</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45941.453182175923</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45941.453182175923</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45941.453182175923</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45941.453182175923</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45941.453182175923</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45941.453182175923</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45941.453182175923</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45941.453182175923</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45941.453182175923</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45941.453182175923</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45941.453182175923</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45941.453182175923</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45941.453182175923</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45941.453182175923</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45941.453182175923</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45941.453182175923</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45941.453182175923</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45941.453182175923</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45941.453182175923</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45941.453182175923</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45941.453182175923</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45941.453182175923</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45941.453182175923</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45941.453182175923</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45941.453182175923</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45941.453182175923</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45941.453182175923</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45941.453182175923</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45941.453182175923</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45941.453182175923</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45941.453182175923</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45941.453182175923</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45941.453182175923</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45941.453182175923</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45941.453182175923</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45941.453182175923</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45941.453182175923</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45941.453182175923</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45941.453182175923</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45941.453182175923</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45941.453182175923</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45941.453182175923</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45941.453182175923</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45941.453182175923</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45941.453182175923</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45941.453182175923</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45941.453182175923</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45941.453182175923</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45941.453182175923</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45941.453182175923</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45941.453182175923</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45941.453182175923</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45941.453182175923</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45941.453182175923</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45941.453182175923</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45941.453182175923</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45941.453182175923</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45941.453182175923</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45941.453182175923</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45941.453182175923</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45941.453182175923</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45941.453182175923</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45941.453182175923</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45941.453182175923</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45941.453182175923</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45941.453182175923</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45941.453182175923</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45941.453182175923</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45941.453182175923</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45941.453182175923</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45941.453182175923</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45941.453182175923</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45941.453182175923</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45941.453182175923</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45941.453182175923</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45941.453182175923</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45941.453182175923</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45941.453182175923</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45941.453182175923</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45941.453182175923</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45941.453182175923</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45941.453182175923</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45941.453182175923</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45941.453182175923</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45941.453182175923</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45941.453182175923</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45941.453182175923</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45941.453182175923</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45941.453182175923</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45941.453182175923</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45941.453182175923</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45941.453182175923</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45941.453182175923</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45941.453182175923</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45941.453182175923</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45941.453182175923</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45941.453182175923</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45941.453182175923</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45941.453182175923</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45941.453182175923</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45941.453182175923</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45941.453182175923</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45941.453182175923</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45941.453182175923</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45941.453182175923</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45941.453182175923</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45941.453182175923</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45941.453182175923</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45941.453182175923</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45941.453182175923</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45941.453182175923</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45941.453182175923</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45941.453182175923</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45941.453182175923</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45941.453182175923</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45941.453182175923</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45941.453182175923</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45941.453182175923</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45941.453182175923</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45941.453182175923</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45941.453182175923</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45941.453182175923</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45941.453182175923</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45941.453182175923</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45941.453182175923</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45941.453182175923</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45941.453182175923</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45941.453182175923</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45941.453182175923</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45941.453182175923</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45941.453182175923</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45941.453182175923</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45941.453182175923</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45941.453182175923</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45941.453182175923</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45941.453182175923</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45941.453182175923</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45941.453182175923</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45941.453182175923</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45941.453182175923</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45941.453182175923</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45941.453182175923</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45941.453182175923</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45941.453182175923</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45941.453182175923</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45941.453182175923</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45941.453182175923</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45941.453182175923</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45941.453182175923</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45941.453182175923</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45941.453182175923</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45941.453182175923</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45941.453182175923</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45941.453182175923</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45941.453182175923</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45941.453182175923</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45941.453182175923</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45941.453182175923</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45941.453182175923</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45941.453182175923</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45941.453182175923</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45941.453182175923</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45941.453182175923</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45941.453182175923</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45941.453182175923</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45941.453182175923</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45941.453182175923</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45941.453182175923</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45941.453182175923</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45941.453182175923</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45941.453182175923</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45941.453182175923</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45941.453182175923</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45941.453182175923</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45941.453182175923</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45941.453182175923</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45941.453182175923</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45941.453182175923</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45941.453182175923</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45941.453182175923</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45941.453182175923</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45941.453182175923</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45941.453182175923</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45941.453182175923</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45941.453182175923</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45941.453182175923</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45941.453182175923</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45941.453182175923</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45941.453182175923</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45941.453182175923</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45941.453182175923</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45941.453182175923</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45941.453182175923</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45941.453182175923</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45941.453182175923</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45941.453182175923</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45941.453182175923</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45941.453182175923</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45941.453182175923</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45941.453182175923</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45941.453182175923</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45941.453182175923</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45941.453182175923</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45941.453182175923</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45941.453182175923</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45941.453182175923</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45941.453182175923</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45941.453182175923</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45941.453182175923</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45941.453182175923</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45941.453182175923</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45941.453182175923</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45941.453182175923</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45941.453182175923</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45941.453182175923</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45941.453182175923</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45941.453182175923</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45941.453182175923</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45941.453182175923</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45941.453182175923</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45941.453182175923</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45941.453182175923</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45941.453182175923</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45941.453182175923</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45941.453182175923</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45941.453182175923</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45941.453182175923</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45941.453182175923</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45941.453182175923</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45941.453182175923</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45941.453182175923</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45941.453182175923</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45941.453182175923</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45941.453182175923</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45941.453182175923</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45941.453182175923</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45941.453182175923</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45941.453182175923</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45941.453182175923</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45941.453182175923</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45941.453182175923</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45941.453182175923</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45941.453182175923</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45941.453182175923</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45941.453182175923</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45941.453182175923</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45941.453182175923</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45941.453182175923</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45941.453182175923</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45941.453182175923</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45941.453182175923</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45941.453182175923</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45941.453182175923</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45941.453182175923</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45941.453182175923</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45941.453182175923</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45941.453182175923</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45941.453182175923</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45941.453182175923</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45941.453182175923</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45941.453182175923</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45941.453182175923</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45941.453182175923</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45941.453182175923</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45941.453182175923</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45941.453182175923</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45941.453182175923</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45941.453182175923</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45941.453182175923</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45941.453182175923</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45941.453182175923</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45941.453182175923</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45941.453182175923</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45941.453182175923</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45941.453182175923</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45941.453182175923</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45941.453182175923</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45941.453182175923</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45941.453182175923</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45941.453182175923</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45941.453182175923</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45941.453182175923</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45941.453182175923</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45941.453182175923</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45941.453182175923</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45941.453182175923</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45941.453182175923</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45941.453182175923</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45941.453182175923</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45941.453182175923</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45941.453182175923</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45941.453182175923</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45941.453182175923</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45941.453182175923</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45941.453182175923</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45941.453182175923</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45941.453182175923</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45941.453182175923</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45941.453182175923</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45941.453182175923</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45941.453182175923</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45941.453182175923</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45941.453182175923</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45941.453182175923</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45941.453182175923</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45941.453182175923</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45941.453182175923</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45941.453182175923</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45941.453182175923</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45941.453182175923</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45941.453182175923</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45941.453182175923</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45941.453182175923</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45941.453182175923</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45941.453182175923</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45941.453182175923</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45941.453182175923</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45941.453182175923</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45941.453182175923</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45941.453182175923</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45941.453182175923</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45941.453182175923</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45941.453182175923</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45941.453182175923</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45941.453182175923</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45941.453182175923</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45941.453182175923</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45941.453182175923</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45941.453182175923</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45941.453182175923</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45941.453182175923</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45941.453182175923</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45941.453182175923</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45941.453182175923</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45941.453182175923</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45941.453182175923</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45941.453182175923</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45941.453182175923</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45941.453182175923</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45941.453182175923</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45941.453182175923</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45941.453182175923</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45941.453182175923</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45941.453182175923</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45941.453182175923</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45941.453182175923</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45941.453182175923</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45941.453182175923</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45941.453182175923</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45941.453182175923</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45941.453182175923</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45941.453182175923</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45941.453182175923</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45941.453182175923</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45941.453182175923</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45941.453182175923</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45941.453182175923</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45941.453182175923</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45941.453182175923</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45941.453182175923</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45941.453182175923</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45941.453182175923</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45941.453182175923</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45941.453182175923</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45941.453182175923</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45941.453182175923</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45941.453182175923</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45941.453182175923</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45941.453182175923</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45941.453182175923</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45941.453182175923</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45941.453182175923</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45941.453182175923</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45941.453182175923</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45941.453182175923</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45941.453182175923</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45941.453182175923</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45941.453182175923</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45941.453182175923</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45941.453182175923</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45941.453182175923</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45941.453182175923</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45941.453182175923</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45941.453182175923</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45941.453182175923</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45941.453182175923</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45941.453182175923</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45941.453182175923</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45941.453182175923</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45941.453182175923</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45941.453182175923</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45941.453182175923</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45941.453182175923</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45941.453182175923</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45941.453182175923</v>
      </c>
      <c r="H430" s="128"/>
      <c r="I430" s="124" t="str">
        <f>IFERROR(VLOOKUP(D430,DB!A:F,6,0),"")</f>
        <v/>
      </c>
      <c r="J430" s="124" t="str">
        <f>IFERROR(VLOOKUP(D430,DB!A:G,7,0),"")</f>
        <v/>
      </c>
      <c r="K430" s="130"/>
      <c r="L430" s="126" t="str">
        <f>IFERROR(VLOOKUP(D430,DB!A:I,9,0),"")</f>
        <v/>
      </c>
    </row>
    <row r="431" spans="1:12" ht="15" customHeight="1">
      <c r="A431" s="124"/>
      <c r="B431" s="124" t="str">
        <f>IFERROR(VLOOKUP(D431,DB!A:K,11,0),"")</f>
        <v/>
      </c>
      <c r="C431" s="125"/>
      <c r="D431" s="126"/>
      <c r="E431" s="127"/>
      <c r="F431" s="128"/>
      <c r="G431" s="129">
        <f ca="1">IFERROR(NOW()-F431,"")</f>
        <v>45941.453182175923</v>
      </c>
      <c r="H431" s="128"/>
      <c r="I431" s="124" t="str">
        <f>IFERROR(VLOOKUP(D431,DB!A:F,6,0),"")</f>
        <v/>
      </c>
      <c r="J431" s="124" t="str">
        <f>IFERROR(VLOOKUP(D431,DB!A:G,7,0),"")</f>
        <v/>
      </c>
      <c r="K431" s="130"/>
      <c r="L431" s="126" t="str">
        <f>IFERROR(VLOOKUP(D431,DB!A:I,9,0),"")</f>
        <v/>
      </c>
    </row>
    <row r="432" spans="1:12" ht="15" customHeight="1">
      <c r="A432" s="131"/>
      <c r="B432" s="131" t="str">
        <f>IFERROR(VLOOKUP(D432,DB!A:K,11,0),"")</f>
        <v/>
      </c>
      <c r="C432" s="132"/>
      <c r="D432" s="133"/>
      <c r="E432" s="134"/>
      <c r="F432" s="135"/>
      <c r="G432" s="136">
        <f ca="1">IFERROR(NOW()-F432,"")</f>
        <v>45941.453182175923</v>
      </c>
      <c r="H432" s="135"/>
      <c r="I432" s="131" t="str">
        <f>IFERROR(VLOOKUP(D432,DB!A:F,6,0),"")</f>
        <v/>
      </c>
      <c r="J432" s="131" t="str">
        <f>IFERROR(VLOOKUP(D432,DB!A:G,7,0),"")</f>
        <v/>
      </c>
      <c r="K432" s="137"/>
      <c r="L432" s="133"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5" t="s">
        <v>38953</v>
      </c>
      <c r="B1" s="165" t="s">
        <v>38954</v>
      </c>
      <c r="C1" s="165" t="s">
        <v>38955</v>
      </c>
      <c r="D1" s="165" t="s">
        <v>144</v>
      </c>
      <c r="E1" s="165" t="s">
        <v>38956</v>
      </c>
      <c r="F1" s="166" t="s">
        <v>38957</v>
      </c>
      <c r="G1" s="167" t="s">
        <v>38958</v>
      </c>
      <c r="H1" s="166" t="s">
        <v>38959</v>
      </c>
      <c r="I1" s="165" t="s">
        <v>38960</v>
      </c>
      <c r="J1" s="165" t="s">
        <v>38961</v>
      </c>
      <c r="K1" s="165" t="s">
        <v>38962</v>
      </c>
      <c r="L1" s="165" t="s">
        <v>8</v>
      </c>
      <c r="M1" s="97"/>
    </row>
    <row r="2" spans="1:13" ht="15">
      <c r="A2" s="37" t="s">
        <v>39066</v>
      </c>
      <c r="B2" s="37" t="str">
        <f>IFERROR(VLOOKUP(D2,DB!A:K,11,0),"")</f>
        <v>R5</v>
      </c>
      <c r="C2" s="37">
        <v>3</v>
      </c>
      <c r="D2" s="123" t="s">
        <v>36000</v>
      </c>
      <c r="E2" s="37" t="s">
        <v>38964</v>
      </c>
      <c r="F2" s="38">
        <v>45891.832060185188</v>
      </c>
      <c r="G2" s="155">
        <f ca="1">IFERROR(NOW()-F2,"")</f>
        <v>49.621121990734537</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5">
        <f t="shared" ref="G3" ca="1" si="0">IFERROR(NOW()-F3,"")</f>
        <v>15.264304861106211</v>
      </c>
      <c r="H3" s="38">
        <v>45926.158159722225</v>
      </c>
      <c r="I3" s="37" t="str">
        <f>IFERROR(VLOOKUP(D3,DB!A:F,6,0),"")</f>
        <v>SCECO</v>
      </c>
      <c r="J3" s="37" t="str">
        <f>IFERROR(VLOOKUP(D3,DB!A:G,7,0),"")</f>
        <v>Good</v>
      </c>
      <c r="K3" s="37" t="s">
        <v>39069</v>
      </c>
      <c r="L3" s="37" t="str">
        <f>IFERROR(VLOOKUP(D3,DB!A:I,9,0),"")</f>
        <v>Latis</v>
      </c>
      <c r="M3" s="122"/>
    </row>
    <row r="4" spans="1:13" ht="15">
      <c r="A4" s="37" t="s">
        <v>39070</v>
      </c>
      <c r="B4" s="37" t="str">
        <f>IFERROR(VLOOKUP(D4,DB!A:K,11,0),"")</f>
        <v>R5</v>
      </c>
      <c r="C4" s="37">
        <v>2</v>
      </c>
      <c r="D4" s="37" t="s">
        <v>38426</v>
      </c>
      <c r="E4" s="37" t="s">
        <v>38964</v>
      </c>
      <c r="F4" s="38">
        <v>45941.361435185187</v>
      </c>
      <c r="G4" s="39">
        <f t="shared" ref="G4" ca="1" si="1">IFERROR(NOW()-F4,"")</f>
        <v>9.1746990736282896E-2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34148</v>
      </c>
      <c r="E5" s="37" t="s">
        <v>38964</v>
      </c>
      <c r="F5" s="38">
        <v>45941.373749999999</v>
      </c>
      <c r="G5" s="39">
        <f t="shared" ref="G5:G35" ca="1" si="2">IFERROR(NOW()-F5,"")</f>
        <v>7.9432175924011972E-2</v>
      </c>
      <c r="H5" s="38">
        <v>45941.364722222221</v>
      </c>
      <c r="I5" s="37" t="str">
        <f>IFERROR(VLOOKUP(D5,DB!A:F,6,0),"")</f>
        <v>SCECO</v>
      </c>
      <c r="J5" s="37" t="str">
        <f>IFERROR(VLOOKUP(D5,DB!A:G,7,0),"")</f>
        <v>Vandalized</v>
      </c>
      <c r="K5" s="37" t="s">
        <v>39073</v>
      </c>
      <c r="L5" s="37" t="str">
        <f>IFERROR(VLOOKUP(D5,DB!A:I,9,0),"")</f>
        <v>Latis</v>
      </c>
    </row>
    <row r="6" spans="1:13" ht="17.25" customHeight="1">
      <c r="A6" s="37" t="s">
        <v>39074</v>
      </c>
      <c r="B6" s="37" t="str">
        <f>IFERROR(VLOOKUP(D6,DB!A:K,11,0),"")</f>
        <v>R5</v>
      </c>
      <c r="C6" s="37">
        <v>1</v>
      </c>
      <c r="D6" s="123" t="s">
        <v>30796</v>
      </c>
      <c r="E6" s="37" t="s">
        <v>38969</v>
      </c>
      <c r="F6" s="38" t="s">
        <v>24</v>
      </c>
      <c r="G6" s="39" t="str">
        <f t="shared" ca="1" si="2"/>
        <v/>
      </c>
      <c r="H6" s="38">
        <v>45941.427129629628</v>
      </c>
      <c r="I6" s="37" t="str">
        <f>IFERROR(VLOOKUP(D6,DB!A:F,6,0),"")</f>
        <v>SCECO</v>
      </c>
      <c r="J6" s="37" t="str">
        <f>IFERROR(VLOOKUP(D6,DB!A:G,7,0),"")</f>
        <v>In progress</v>
      </c>
      <c r="K6" s="37" t="s">
        <v>39075</v>
      </c>
      <c r="L6" s="37" t="str">
        <f>IFERROR(VLOOKUP(D6,DB!A:I,9,0),"")</f>
        <v>Latis</v>
      </c>
    </row>
    <row r="7" spans="1:13" ht="15">
      <c r="A7" s="37" t="s">
        <v>39076</v>
      </c>
      <c r="B7" s="37" t="str">
        <f>IFERROR(VLOOKUP(D7,DB!A:K,11,0),"")</f>
        <v>R5</v>
      </c>
      <c r="C7" s="37">
        <v>1</v>
      </c>
      <c r="D7" s="37" t="s">
        <v>33922</v>
      </c>
      <c r="E7" s="37" t="s">
        <v>38964</v>
      </c>
      <c r="F7" s="38">
        <v>45941.440509259257</v>
      </c>
      <c r="G7" s="39">
        <f t="shared" ca="1" si="2"/>
        <v>1.2672916665906087E-2</v>
      </c>
      <c r="H7" s="38">
        <v>45941.434259259258</v>
      </c>
      <c r="I7" s="37" t="str">
        <f>IFERROR(VLOOKUP(D7,DB!A:F,6,0),"")</f>
        <v>Generator-SG</v>
      </c>
      <c r="J7" s="37" t="str">
        <f>IFERROR(VLOOKUP(D7,DB!A:G,7,0),"")</f>
        <v>Vandalized</v>
      </c>
      <c r="K7" s="37" t="s">
        <v>39077</v>
      </c>
      <c r="L7" s="37" t="str">
        <f>IFERROR(VLOOKUP(D7,DB!A:I,9,0),"")</f>
        <v>Latis</v>
      </c>
    </row>
    <row r="8" spans="1:13" ht="15">
      <c r="A8" s="37"/>
      <c r="B8" s="37" t="str">
        <f>IFERROR(VLOOKUP(D8,DB!A:K,11,0),"")</f>
        <v/>
      </c>
      <c r="C8" s="37"/>
      <c r="D8" s="37"/>
      <c r="E8" s="37"/>
      <c r="F8" s="38"/>
      <c r="G8" s="39">
        <f t="shared" ca="1" si="2"/>
        <v>45941.453182175923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45941.453182175923</v>
      </c>
      <c r="H9" s="38"/>
      <c r="I9" s="37" t="str">
        <f>IFERROR(VLOOKUP(D9,DB!A:F,6,0),"")</f>
        <v/>
      </c>
      <c r="J9" s="37" t="str">
        <f>IFERROR(VLOOKUP(D9,DB!A:G,7,0),"")</f>
        <v/>
      </c>
      <c r="K9" s="37"/>
      <c r="L9" s="37" t="str">
        <f>IFERROR(VLOOKUP(D9,DB!A:I,9,0),"")</f>
        <v/>
      </c>
    </row>
    <row r="10" spans="1:13" ht="15">
      <c r="A10" s="37"/>
      <c r="B10" s="37" t="str">
        <f>IFERROR(VLOOKUP(D10,DB!A:K,11,0),"")</f>
        <v/>
      </c>
      <c r="C10" s="37"/>
      <c r="D10" s="123"/>
      <c r="E10" s="37"/>
      <c r="F10" s="38"/>
      <c r="G10" s="39">
        <f t="shared" ca="1" si="2"/>
        <v>45941.453182175923</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2"/>
        <v>45941.453182175923</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2"/>
        <v>45941.453182175923</v>
      </c>
      <c r="H12" s="38"/>
      <c r="I12" s="37" t="str">
        <f>IFERROR(VLOOKUP(D12,DB!A:F,6,0),"")</f>
        <v/>
      </c>
      <c r="J12" s="37" t="str">
        <f>IFERROR(VLOOKUP(D12,DB!A:G,7,0),"")</f>
        <v/>
      </c>
      <c r="K12" s="37"/>
      <c r="L12" s="37" t="str">
        <f>IFERROR(VLOOKUP(D12,DB!A:I,9,0),"")</f>
        <v/>
      </c>
    </row>
    <row r="13" spans="1:13" ht="15">
      <c r="A13" s="37"/>
      <c r="B13" s="37" t="str">
        <f>IFERROR(VLOOKUP(D13,DB!A:K,11,0),"")</f>
        <v/>
      </c>
      <c r="C13" s="37"/>
      <c r="D13" s="123"/>
      <c r="E13" s="37"/>
      <c r="F13" s="38"/>
      <c r="G13" s="39">
        <f t="shared" ca="1" si="2"/>
        <v>45941.453182175923</v>
      </c>
      <c r="H13" s="38"/>
      <c r="I13" s="37" t="str">
        <f>IFERROR(VLOOKUP(D13,DB!A:F,6,0),"")</f>
        <v/>
      </c>
      <c r="J13" s="37" t="str">
        <f>IFERROR(VLOOKUP(D13,DB!A:G,7,0),"")</f>
        <v/>
      </c>
      <c r="K13" s="37"/>
      <c r="L13" s="37" t="str">
        <f>IFERROR(VLOOKUP(D13,DB!A:I,9,0),"")</f>
        <v/>
      </c>
    </row>
    <row r="14" spans="1:13" ht="15">
      <c r="A14" s="37"/>
      <c r="B14" s="37" t="str">
        <f>IFERROR(VLOOKUP(D14,DB!A:K,11,0),"")</f>
        <v/>
      </c>
      <c r="C14" s="37"/>
      <c r="D14" s="123"/>
      <c r="E14" s="37"/>
      <c r="F14" s="38"/>
      <c r="G14" s="39">
        <f t="shared" ca="1" si="2"/>
        <v>45941.453182175923</v>
      </c>
      <c r="H14" s="38"/>
      <c r="I14" s="37" t="str">
        <f>IFERROR(VLOOKUP(D14,DB!A:F,6,0),"")</f>
        <v/>
      </c>
      <c r="J14" s="37" t="str">
        <f>IFERROR(VLOOKUP(D14,DB!A:G,7,0),"")</f>
        <v/>
      </c>
      <c r="K14" s="37"/>
      <c r="L14" s="37" t="str">
        <f>IFERROR(VLOOKUP(D14,DB!A:I,9,0),"")</f>
        <v/>
      </c>
    </row>
    <row r="15" spans="1:13" ht="15">
      <c r="A15" s="81"/>
      <c r="B15" s="81" t="str">
        <f>IFERROR(VLOOKUP(D15,DB!A:K,11,0),"")</f>
        <v/>
      </c>
      <c r="C15" s="81"/>
      <c r="D15" s="161"/>
      <c r="E15" s="81"/>
      <c r="F15" s="120"/>
      <c r="G15" s="121">
        <f t="shared" ca="1" si="2"/>
        <v>45941.453182175923</v>
      </c>
      <c r="H15" s="120"/>
      <c r="I15" s="81" t="str">
        <f>IFERROR(VLOOKUP(D15,DB!A:F,6,0),"")</f>
        <v/>
      </c>
      <c r="J15" s="81" t="str">
        <f>IFERROR(VLOOKUP(D15,DB!A:G,7,0),"")</f>
        <v/>
      </c>
      <c r="K15" s="81"/>
      <c r="L15" s="81" t="str">
        <f>IFERROR(VLOOKUP(D15,DB!A:I,9,0),"")</f>
        <v/>
      </c>
    </row>
    <row r="16" spans="1:13" ht="15">
      <c r="A16" s="37"/>
      <c r="B16" s="37" t="str">
        <f>IFERROR(VLOOKUP(D16,DB!A:K,11,0),"")</f>
        <v/>
      </c>
      <c r="C16" s="37"/>
      <c r="D16" s="123"/>
      <c r="E16" s="37"/>
      <c r="F16" s="38"/>
      <c r="G16" s="39">
        <f t="shared" ca="1" si="2"/>
        <v>45941.453182175923</v>
      </c>
      <c r="H16" s="38"/>
      <c r="I16" s="37" t="str">
        <f>IFERROR(VLOOKUP(D16,DB!A:F,6,0),"")</f>
        <v/>
      </c>
      <c r="J16" s="37" t="str">
        <f>IFERROR(VLOOKUP(D16,DB!A:G,7,0),"")</f>
        <v/>
      </c>
      <c r="K16" s="37"/>
      <c r="L16" s="37" t="str">
        <f>IFERROR(VLOOKUP(D16,DB!A:I,9,0),"")</f>
        <v/>
      </c>
    </row>
    <row r="17" spans="1:12" ht="15">
      <c r="A17" s="37"/>
      <c r="B17" s="37" t="str">
        <f>IFERROR(VLOOKUP(D17,DB!A:K,11,0),"")</f>
        <v/>
      </c>
      <c r="C17" s="37"/>
      <c r="D17" s="123"/>
      <c r="E17" s="37"/>
      <c r="F17" s="38"/>
      <c r="G17" s="39">
        <f t="shared" ca="1" si="2"/>
        <v>45941.453182175923</v>
      </c>
      <c r="H17" s="38"/>
      <c r="I17" s="37" t="str">
        <f>IFERROR(VLOOKUP(D17,DB!A:F,6,0),"")</f>
        <v/>
      </c>
      <c r="J17" s="37" t="str">
        <f>IFERROR(VLOOKUP(D17,DB!A:G,7,0),"")</f>
        <v/>
      </c>
      <c r="K17" s="37"/>
      <c r="L17" s="37" t="str">
        <f>IFERROR(VLOOKUP(D17,DB!A:I,9,0),"")</f>
        <v/>
      </c>
    </row>
    <row r="18" spans="1:12" ht="15">
      <c r="A18" s="37"/>
      <c r="B18" s="37" t="str">
        <f>IFERROR(VLOOKUP(D18,DB!A:K,11,0),"")</f>
        <v/>
      </c>
      <c r="C18" s="37"/>
      <c r="D18" s="123"/>
      <c r="E18" s="37"/>
      <c r="F18" s="38"/>
      <c r="G18" s="39">
        <f t="shared" ca="1" si="2"/>
        <v>45941.453182175923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45941.453182175923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45941.453182175923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45941.453182175923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45941.453182175923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45941.453182175923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45941.453182175923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45941.453182175923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45941.453182175923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45941.453182175923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45941.453182175923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45941.453182175923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45941.453182175923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45941.453182175923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45941.453182175923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45941.453182175923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45941.453182175923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45941.453182175923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45941.453182175923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45941.453182175923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45941.453182175923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45941.453182175923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45941.453182175923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45941.453182175923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45941.453182175923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45941.453182175923</v>
      </c>
      <c r="H43" s="38"/>
      <c r="I43" s="37" t="str">
        <f>IFERROR(VLOOKUP(D43,DB!A:F,6,0),"")</f>
        <v/>
      </c>
      <c r="J43" s="37" t="str">
        <f>IFERROR(VLOOKUP(D43,DB!A:G,7,0),"")</f>
        <v/>
      </c>
      <c r="K43" s="37"/>
      <c r="L43" s="37" t="str">
        <f>IFERROR(VLOOKUP(D43,DB!A:I,9,0),"")</f>
        <v/>
      </c>
    </row>
    <row r="44" spans="1:12" ht="15">
      <c r="A44" s="81"/>
      <c r="B44" s="81" t="str">
        <f>IFERROR(VLOOKUP(D44,DB!A:K,11,0),"")</f>
        <v/>
      </c>
      <c r="C44" s="81"/>
      <c r="D44" s="81"/>
      <c r="E44" s="81"/>
      <c r="F44" s="120"/>
      <c r="G44" s="121">
        <f t="shared" ca="1" si="3"/>
        <v>45941.453182175923</v>
      </c>
      <c r="H44" s="120"/>
      <c r="I44" s="81" t="str">
        <f>IFERROR(VLOOKUP(D44,DB!A:F,6,0),"")</f>
        <v/>
      </c>
      <c r="J44" s="81" t="str">
        <f>IFERROR(VLOOKUP(D44,DB!A:G,7,0),"")</f>
        <v/>
      </c>
      <c r="K44" s="81"/>
      <c r="L44" s="81" t="str">
        <f>IFERROR(VLOOKUP(D44,DB!A:I,9,0),"")</f>
        <v/>
      </c>
    </row>
    <row r="45" spans="1:12" ht="15">
      <c r="A45" s="37"/>
      <c r="B45" s="37" t="str">
        <f>IFERROR(VLOOKUP(D45,DB!A:K,11,0),"")</f>
        <v/>
      </c>
      <c r="C45" s="37"/>
      <c r="D45" s="37"/>
      <c r="E45" s="37"/>
      <c r="F45" s="38"/>
      <c r="G45" s="39">
        <f t="shared" ca="1" si="3"/>
        <v>45941.453182175923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45941.453182175923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45941.453182175923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45941.453182175923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45941.453182175923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45941.453182175923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45941.453182175923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45941.453182175923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45941.453182175923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45941.453182175923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45941.453182175923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45941.453182175923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45941.453182175923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45941.453182175923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45941.453182175923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45941.453182175923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45941.453182175923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45941.453182175923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45941.453182175923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45941.453182175923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45941.453182175923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45941.453182175923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45941.453182175923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45941.453182175923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45941.453182175923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45941.453182175923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45941.453182175923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45941.453182175923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45941.453182175923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45941.453182175923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45941.453182175923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45941.453182175923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45941.453182175923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45941.453182175923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45941.453182175923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45941.453182175923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45941.453182175923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45941.453182175923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45941.453182175923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45941.453182175923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45941.453182175923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45941.453182175923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45941.453182175923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45941.453182175923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45941.453182175923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45941.453182175923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45941.453182175923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45941.453182175923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45941.453182175923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45941.453182175923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45941.453182175923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45941.453182175923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45941.453182175923</v>
      </c>
      <c r="H97" s="38"/>
      <c r="I97" s="37" t="str">
        <f>IFERROR(VLOOKUP(D97,DB!A:F,6,0),"")</f>
        <v/>
      </c>
      <c r="J97" s="37" t="str">
        <f>IFERROR(VLOOKUP(D97,DB!A:G,7,0),"")</f>
        <v/>
      </c>
      <c r="K97" s="37"/>
      <c r="L97" s="37" t="str">
        <f>IFERROR(VLOOKUP(D97,DB!A:I,9,0),"")</f>
        <v/>
      </c>
    </row>
    <row r="98" spans="1:12" ht="15">
      <c r="A98" s="81"/>
      <c r="B98" s="81" t="str">
        <f>IFERROR(VLOOKUP(D98,DB!A:K,11,0),"")</f>
        <v/>
      </c>
      <c r="C98" s="81"/>
      <c r="D98" s="81"/>
      <c r="E98" s="81"/>
      <c r="F98" s="120"/>
      <c r="G98" s="121">
        <f t="shared" ca="1" si="4"/>
        <v>45941.453182175923</v>
      </c>
      <c r="H98" s="120"/>
      <c r="I98" s="81" t="str">
        <f>IFERROR(VLOOKUP(D98,DB!A:F,6,0),"")</f>
        <v/>
      </c>
      <c r="J98" s="81" t="str">
        <f>IFERROR(VLOOKUP(D98,DB!A:G,7,0),"")</f>
        <v/>
      </c>
      <c r="K98" s="81"/>
      <c r="L98" s="81"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39078</v>
      </c>
      <c r="B2" s="146" t="s">
        <v>5398</v>
      </c>
      <c r="C2" s="145">
        <v>1</v>
      </c>
      <c r="D2" s="146" t="s">
        <v>34463</v>
      </c>
      <c r="E2" s="145" t="s">
        <v>39079</v>
      </c>
      <c r="F2" s="147">
        <v>45926.772847222222</v>
      </c>
      <c r="G2" s="148">
        <f ca="1">IFERROR(NOW()-F2,"-")</f>
        <v>14.680334953700367</v>
      </c>
      <c r="H2" s="149">
        <v>45927.449074074102</v>
      </c>
      <c r="I2" s="146" t="str">
        <f>IFERROR(VLOOKUP(D2,DB!A:F,6,0),"")</f>
        <v>SCECO</v>
      </c>
      <c r="J2" s="146" t="str">
        <f>IFERROR(VLOOKUP(D2,DB!A:G,7,0),"")</f>
        <v>Weak</v>
      </c>
      <c r="K2" s="145" t="s">
        <v>39080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39081</v>
      </c>
      <c r="B3" s="146" t="str">
        <f>IFERROR(VLOOKUP(D3,DB!A:K,11,0),"")</f>
        <v>R6</v>
      </c>
      <c r="C3" s="145">
        <v>1</v>
      </c>
      <c r="D3" s="146" t="s">
        <v>34282</v>
      </c>
      <c r="E3" s="145" t="s">
        <v>38964</v>
      </c>
      <c r="F3" s="149">
        <v>45939.529062499998</v>
      </c>
      <c r="G3" s="148">
        <f ca="1">IFERROR(NOW()-F3,"-")</f>
        <v>1.9241196759248851</v>
      </c>
      <c r="H3" s="149">
        <v>45927.987534722219</v>
      </c>
      <c r="I3" s="146" t="str">
        <f>IFERROR(VLOOKUP(D3,DB!A:F,6,0),"")</f>
        <v>SCECO</v>
      </c>
      <c r="J3" s="146" t="str">
        <f>IFERROR(VLOOKUP(D3,DB!A:G,7,0),"")</f>
        <v>Vandalized</v>
      </c>
      <c r="K3" s="145" t="s">
        <v>39082</v>
      </c>
      <c r="L3" s="146" t="str">
        <f>IFERROR(VLOOKUP(D3,DB!A:I,9,0),"")</f>
        <v>Latis</v>
      </c>
    </row>
    <row r="4" spans="1:16383" ht="31.5" customHeight="1">
      <c r="A4" s="145" t="s">
        <v>39083</v>
      </c>
      <c r="B4" s="146" t="s">
        <v>5398</v>
      </c>
      <c r="C4" s="145">
        <v>1</v>
      </c>
      <c r="D4" s="146" t="s">
        <v>32861</v>
      </c>
      <c r="E4" s="145" t="s">
        <v>39079</v>
      </c>
      <c r="F4" s="147">
        <v>45933.880972222221</v>
      </c>
      <c r="G4" s="148">
        <f ca="1">IFERROR(NOW()-F4,"-")</f>
        <v>7.572209953701531</v>
      </c>
      <c r="H4" s="149">
        <v>45929.455266203702</v>
      </c>
      <c r="I4" s="146" t="str">
        <f>IFERROR(VLOOKUP(D4,DB!A:F,6,0),"")</f>
        <v>SCECO</v>
      </c>
      <c r="J4" s="146" t="str">
        <f>IFERROR(VLOOKUP(D4,DB!A:G,7,0),"")</f>
        <v>In progress</v>
      </c>
      <c r="K4" s="145" t="s">
        <v>39084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39085</v>
      </c>
      <c r="B5" s="146" t="s">
        <v>5398</v>
      </c>
      <c r="C5" s="145">
        <v>1</v>
      </c>
      <c r="D5" s="146" t="s">
        <v>33408</v>
      </c>
      <c r="E5" s="145" t="s">
        <v>38964</v>
      </c>
      <c r="F5" s="147">
        <v>45941.023958333331</v>
      </c>
      <c r="G5" s="148">
        <f ca="1">IFERROR(NOW()-F5,"-")</f>
        <v>0.42922384259145474</v>
      </c>
      <c r="H5" s="149">
        <v>45934.470231481479</v>
      </c>
      <c r="I5" s="146" t="str">
        <f>IFERROR(VLOOKUP(D5,DB!A:F,6,0),"")</f>
        <v>SCECO</v>
      </c>
      <c r="J5" s="146" t="str">
        <f>IFERROR(VLOOKUP(D5,DB!A:G,7,0),"")</f>
        <v>Dead</v>
      </c>
      <c r="K5" s="145" t="s">
        <v>39084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39086</v>
      </c>
      <c r="B6" s="106" t="str">
        <f>IFERROR(VLOOKUP(D6,DB!A:K,11,0),"")</f>
        <v>R6</v>
      </c>
      <c r="C6" s="108">
        <v>1</v>
      </c>
      <c r="D6" s="106" t="s">
        <v>33511</v>
      </c>
      <c r="E6" s="153" t="s">
        <v>38964</v>
      </c>
      <c r="F6" s="110">
        <v>45941.367303240739</v>
      </c>
      <c r="G6" s="78">
        <f ca="1">IFERROR(NOW()-F6,"-")</f>
        <v>8.5878935184155125E-2</v>
      </c>
      <c r="H6" s="110">
        <v>45941.355104166665</v>
      </c>
      <c r="I6" s="106" t="str">
        <f>IFERROR(VLOOKUP(D6,DB!A:F,6,0),"")</f>
        <v>SCECO</v>
      </c>
      <c r="J6" s="105" t="str">
        <f>IFERROR(VLOOKUP(D6,DB!A:G,7,0),"")</f>
        <v>Dead</v>
      </c>
      <c r="K6" s="111" t="s">
        <v>39087</v>
      </c>
      <c r="L6" s="112" t="str">
        <f>IFERROR(VLOOKUP(D6,DB!A:I,9,0),"")</f>
        <v>Latis</v>
      </c>
    </row>
    <row r="7" spans="1:16383" ht="31.5" customHeight="1">
      <c r="A7" s="107"/>
      <c r="B7" s="106" t="str">
        <f>IFERROR(VLOOKUP(D7,DB!A:K,11,0),"")</f>
        <v/>
      </c>
      <c r="C7" s="108"/>
      <c r="D7" s="158"/>
      <c r="E7" s="109"/>
      <c r="F7" s="110"/>
      <c r="G7" s="78">
        <f ca="1">IFERROR(NOW()-F7,"-")</f>
        <v>45941.453182175923</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45941.453182175923</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45941.453182175923</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45941.453182175923</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45941.453182175923</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45941.453182175923</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45941.453182175923</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45941.453182175923</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45941.453182175923</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45941.453182175923</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45941.453182175923</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45941.453182175923</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45941.453182175923</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45941.453182175923</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45941.453182175923</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45941.453182175923</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45941.453182175923</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45941.453182175923</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45941.453182175923</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45941.453182175923</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45941.453182175923</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45941.453182175923</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45941.453182175923</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45941.453182175923</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45941.453182175923</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45941.453182175923</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45941.453182175923</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45941.453182175923</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45941.453182175923</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45941.453182175923</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45941.453182175923</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45941.453182175923</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45941.453182175923</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45941.453182175923</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45941.453182175923</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45941.453182175923</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45941.453182175923</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45941.453182175923</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45941.453182175923</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45941.453182175923</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45941.453182175923</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45941.453182175923</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45941.453182175923</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45941.453182175923</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45941.453182175923</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45941.453182175923</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45941.453182175923</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45941.453182175923</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45941.453182175923</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45941.453182175923</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45941.453182175923</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45941.453182175923</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45941.453182175923</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45941.453182175923</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45941.453182175923</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45941.453182175923</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45941.453182175923</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45941.453182175923</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45941.453182175923</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45941.453182175923</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45941.453182175923</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45941.453182175923</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45941.453182175923</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45941.453182175923</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45941.453182175923</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45941.453182175923</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45941.453182175923</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45941.453182175923</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45941.453182175923</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45941.453182175923</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45941.453182175923</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45941.453182175923</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45941.453182175923</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45941.453182175923</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45941.453182175923</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45941.453182175923</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45941.453182175923</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45941.453182175923</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45941.453182175923</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45941.453182175923</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45941.453182175923</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45941.453182175923</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45941.453182175923</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45941.453182175923</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45941.453182175923</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45941.453182175923</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45941.453182175923</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45941.453182175923</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45941.453182175923</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45941.453182175923</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45941.453182175923</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45941.453182175923</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45941.453182175923</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45941.453182175923</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45941.453182175923</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45941.453182175923</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45941.453182175923</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45941.453182175923</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45941.453182175923</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45941.453182175923</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45941.453182175923</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45941.453182175923</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45941.453182175923</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45941.453182175923</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45941.453182175923</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45941.453182175923</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45941.453182175923</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45941.453182175923</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45941.453182175923</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45941.453182175923</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45941.453182175923</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45941.453182175923</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45941.453182175923</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45941.453182175923</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45941.453182175923</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45941.453182175923</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45941.453182175923</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45941.453182175923</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45941.453182175923</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45941.453182175923</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45941.453182175923</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45941.453182175923</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45941.453182175923</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45941.453182175923</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45941.453182175923</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45941.453182175923</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45941.453182175923</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45941.453182175923</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45941.453182175923</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45941.453182175923</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45941.453182175923</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45941.453182175923</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45941.453182175923</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45941.453182175923</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45941.453182175923</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45941.453182175923</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45941.453182175923</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45941.453182175923</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45941.453182175923</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45941.453182175923</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45941.453182175923</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45941.453182175923</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45941.453182175923</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45941.453182175923</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45941.453182175923</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45941.453182175923</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45941.453182175923</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45941.453182175923</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45941.453182175923</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45941.453182175923</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45941.453182175923</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45941.453182175923</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45941.453182175923</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45941.453182175923</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45941.453182175923</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45941.453182175923</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45941.453182175923</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45941.453182175923</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45941.453182175923</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45941.453182175923</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45941.453182175923</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45941.453182175923</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45941.453182175923</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2025-10-11T07:53:55Z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