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434" documentId="13_ncr:1_{F6CB121F-512D-4AA6-A0C1-0FB36C537598}" xr6:coauthVersionLast="47" xr6:coauthVersionMax="47" xr10:uidLastSave="{F20918E1-EA3C-4836-BA52-B70A1D3EBDEB}"/>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G4" i="1"/>
  <c r="G5" i="1"/>
  <c r="I2" i="3"/>
  <c r="J11"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J2" i="1"/>
  <c r="L2" i="1"/>
  <c r="G6" i="6"/>
  <c r="G7" i="6"/>
  <c r="G8" i="6"/>
  <c r="G9" i="6"/>
  <c r="G10" i="6"/>
  <c r="G11" i="6"/>
  <c r="G12" i="6"/>
  <c r="G1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J3" i="1"/>
  <c r="J4" i="1"/>
  <c r="J5" i="1"/>
  <c r="J6" i="1"/>
  <c r="J7" i="1"/>
  <c r="J8" i="1"/>
  <c r="J9" i="1"/>
  <c r="J10"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I2" i="6"/>
  <c r="I5" i="6"/>
  <c r="L2" i="6"/>
  <c r="L5" i="6"/>
  <c r="L4" i="6"/>
  <c r="J5" i="6"/>
  <c r="J2" i="6"/>
  <c r="J4" i="6"/>
  <c r="I4" i="6"/>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L12" i="5"/>
  <c r="L13" i="5"/>
  <c r="L14" i="5"/>
  <c r="L15" i="5"/>
  <c r="L16" i="5"/>
  <c r="L17" i="5"/>
  <c r="L18" i="5"/>
  <c r="L19" i="5"/>
  <c r="L20" i="5"/>
  <c r="L21" i="5"/>
  <c r="L22" i="5"/>
  <c r="J4" i="5"/>
  <c r="J5" i="5"/>
  <c r="J6" i="5"/>
  <c r="J7" i="5"/>
  <c r="J8" i="5"/>
  <c r="J9" i="5"/>
  <c r="J10" i="5"/>
  <c r="J11" i="5"/>
  <c r="J12" i="5"/>
  <c r="J13" i="5"/>
  <c r="J14" i="5"/>
  <c r="J15" i="5"/>
  <c r="J16" i="5"/>
  <c r="J17" i="5"/>
  <c r="J18" i="5"/>
  <c r="J19" i="5"/>
  <c r="J20" i="5"/>
  <c r="J21" i="5"/>
  <c r="J22" i="5"/>
  <c r="I4" i="5"/>
  <c r="I5" i="5"/>
  <c r="I6" i="5"/>
  <c r="I7" i="5"/>
  <c r="I8" i="5"/>
  <c r="I9" i="5"/>
  <c r="I10" i="5"/>
  <c r="I11" i="5"/>
  <c r="I12" i="5"/>
  <c r="I13" i="5"/>
  <c r="I14" i="5"/>
  <c r="I15" i="5"/>
  <c r="I16" i="5"/>
  <c r="I17" i="5"/>
  <c r="I18" i="5"/>
  <c r="I19" i="5"/>
  <c r="I20" i="5"/>
  <c r="I21" i="5"/>
  <c r="I22" i="5"/>
  <c r="B4" i="5"/>
  <c r="B5" i="5"/>
  <c r="B6" i="5"/>
  <c r="B7" i="5"/>
  <c r="B8" i="5"/>
  <c r="B9" i="5"/>
  <c r="B10" i="5"/>
  <c r="B11" i="5"/>
  <c r="B12" i="5"/>
  <c r="B13" i="5"/>
  <c r="B14" i="5"/>
  <c r="B15" i="5"/>
  <c r="B16" i="5"/>
  <c r="B17" i="5"/>
  <c r="B18" i="5"/>
  <c r="B19" i="5"/>
  <c r="B20" i="5"/>
  <c r="B21" i="5"/>
  <c r="B22"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<sst xmlns="http://schemas.openxmlformats.org/spreadsheetml/2006/main" count="178584" uniqueCount="39076">
  <si>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</si>
  <si>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</si>
  <si>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</si>
  <si>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</si>
  <si>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</si>
  <si>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</si>
  <si>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</si>
  <si>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</si>
  <si>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</si>
  <si>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</si>
  <si>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</si>
  <si>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</si>
  <si>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</si>
  <si>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</si>
  <si>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</si>
  <si>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</si>
  <si>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</si>
  <si>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</si>
  <si>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</si>
  <si>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</si>
  <si>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</si>
  <si>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</si>
  <si>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</si>
  <si>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</si>
  <si>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</si>
  <si>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</si>
  <si>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</si>
  <si>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</si>
  <si>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</si>
  <si>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</si>
  <si>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</si>
  <si>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</si>
  <si>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</si>
  <si>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</si>
  <si>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</si>
  <si>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</si>
  <si>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</si>
  <si>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</si>
  <si>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</si>
  <si>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</si>
  <si>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</si>
  <si>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</si>
  <si>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</si>
  <si>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</si>
  <si>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</si>
  <si>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</si>
  <si>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</si>
  <si>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</si>
  <si>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</si>
  <si>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</si>
  <si>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</si>
  <si>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</si>
  <si>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</si>
  <si>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</si>
  <si>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</si>
  <si>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</si>
  <si>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</si>
  <si>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</si>
  <si>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</si>
  <si>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</si>
  <si>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</si>
  <si>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</si>
  <si>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</si>
  <si>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</si>
  <si>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</si>
  <si>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</si>
  <si>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</si>
  <si>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</si>
  <si>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</si>
  <si>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</si>
  <si>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</si>
  <si>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</si>
  <si>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</si>
  <si>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</si>
  <si>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</si>
  <si>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</si>
  <si>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</si>
  <si>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</si>
  <si>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</si>
  <si>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</si>
  <si>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</si>
  <si>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</si>
  <si>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</si>
  <si>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</si>
  <si>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</si>
  <si>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</si>
  <si>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</si>
  <si>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</si>
  <si>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</si>
  <si>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</si>
  <si>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</si>
  <si>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</si>
  <si>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</si>
  <si>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</si>
  <si>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</si>
  <si>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</si>
  <si>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</si>
  <si>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</si>
  <si>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</si>
  <si>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</si>
  <si>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</si>
  <si>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</si>
  <si>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</si>
  <si>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</si>
  <si>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</si>
  <si>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</si>
  <si>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</si>
  <si>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</si>
  <si>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</si>
  <si>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</si>
  <si>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</si>
  <si>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</si>
  <si>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</si>
  <si>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</si>
  <si>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</si>
  <si>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</si>
  <si>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</si>
  <si>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</si>
  <si>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</si>
  <si>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</si>
  <si>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</si>
  <si>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</si>
  <si>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</si>
  <si>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</si>
  <si>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</si>
  <si>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</si>
  <si>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</si>
  <si>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</si>
  <si>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</si>
  <si>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</si>
  <si>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</si>
  <si>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</si>
  <si>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</si>
  <si>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</si>
  <si>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</si>
  <si>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</si>
  <si>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</si>
  <si>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</si>
  <si>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</si>
  <si>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</si>
  <si>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</si>
  <si>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</si>
  <si>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</si>
  <si>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</si>
  <si>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</si>
  <si>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</si>
  <si>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</si>
  <si>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</si>
  <si>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</si>
  <si>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</si>
  <si>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</si>
  <si>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</si>
  <si>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</si>
  <si>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</si>
  <si>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</si>
  <si>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</si>
  <si>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</si>
  <si>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</si>
  <si>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</si>
  <si>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</si>
  <si>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</si>
  <si>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</si>
  <si>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</si>
  <si>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</si>
  <si>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</si>
  <si>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</si>
  <si>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</si>
  <si>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</si>
  <si>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</si>
  <si>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</si>
  <si>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</si>
  <si>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</si>
  <si>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</si>
  <si>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</si>
  <si>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</si>
  <si>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</si>
  <si>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</si>
  <si>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</si>
  <si>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</si>
  <si>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</si>
  <si>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</si>
  <si>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</si>
  <si>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</si>
  <si>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</si>
  <si>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</si>
  <si>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</si>
  <si>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</si>
  <si>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</si>
  <si>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</si>
  <si>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</si>
  <si>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</si>
  <si>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</si>
  <si>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</si>
  <si>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</si>
  <si>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</si>
  <si>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</si>
  <si>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</si>
  <si>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</si>
  <si>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</si>
  <si>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</si>
  <si>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</si>
  <si>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</si>
  <si>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</si>
  <si>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</si>
  <si>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</si>
  <si>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</si>
  <si>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</si>
  <si>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</si>
  <si>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</si>
  <si>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</si>
  <si>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</si>
  <si>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</si>
  <si>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</si>
  <si>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</si>
  <si>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</si>
  <si>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</si>
  <si>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</si>
  <si>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</si>
  <si>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</si>
  <si>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</si>
  <si>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</si>
  <si>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</si>
  <si>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</si>
  <si>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</si>
  <si>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</si>
  <si>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</si>
  <si>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</si>
  <si>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</si>
  <si>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</si>
  <si>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</si>
  <si>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</si>
  <si>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</si>
  <si>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</si>
  <si>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</si>
  <si>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</si>
  <si>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</si>
  <si>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</si>
  <si>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</si>
  <si>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</si>
  <si>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</si>
  <si>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</si>
  <si>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</si>
  <si>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</si>
  <si>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</si>
  <si>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</si>
  <si>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</si>
  <si>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</si>
  <si>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</si>
  <si>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</si>
  <si>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</si>
  <si>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</si>
  <si>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</si>
  <si>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</si>
  <si>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</si>
  <si>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</si>
  <si>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</si>
  <si>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</si>
  <si>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</si>
  <si>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</si>
  <si>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</si>
  <si>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</si>
  <si>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</si>
  <si>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</si>
  <si>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</si>
  <si>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</si>
  <si>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</si>
  <si>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</si>
  <si>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</si>
  <si>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</si>
  <si>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</si>
  <si>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</si>
  <si>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</si>
  <si>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</si>
  <si>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</si>
  <si>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</si>
  <si>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</si>
  <si>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</si>
  <si>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</si>
  <si>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</si>
  <si>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</si>
  <si>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</si>
  <si>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</si>
  <si>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</si>
  <si>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</si>
  <si>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</si>
  <si>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</si>
  <si>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</si>
  <si>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</si>
  <si>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</si>
  <si>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</si>
  <si>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</si>
  <si>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</si>
  <si>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</si>
  <si>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</si>
  <si>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</si>
  <si>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</si>
  <si>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</si>
  <si>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</si>
  <si>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</si>
  <si>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</si>
  <si>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</si>
  <si>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</si>
  <si>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</si>
  <si>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</si>
  <si>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</si>
  <si>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</si>
  <si>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</si>
  <si>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</si>
  <si>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</si>
  <si>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</si>
  <si>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</si>
  <si>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</si>
  <si>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</si>
  <si>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</si>
  <si>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</si>
  <si>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</si>
  <si>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</si>
  <si>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</si>
  <si>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</si>
  <si>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</si>
  <si>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</si>
  <si>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</si>
  <si>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</si>
  <si>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</si>
  <si>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</si>
  <si>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</si>
  <si>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</si>
  <si>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</si>
  <si>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</si>
  <si>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</si>
  <si>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</si>
  <si>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</si>
  <si>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</si>
  <si>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</si>
  <si>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</si>
  <si>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</si>
  <si>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</si>
  <si>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</si>
  <si>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</si>
  <si>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</si>
  <si>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</si>
  <si>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</si>
  <si>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</si>
  <si>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</si>
  <si>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</si>
  <si>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</si>
  <si>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</si>
  <si>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</si>
  <si>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</si>
  <si>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</si>
  <si>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</si>
  <si>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</si>
  <si>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</si>
  <si>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</si>
  <si>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</si>
  <si>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</si>
  <si>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</si>
  <si>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</si>
  <si>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</si>
  <si>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</si>
  <si>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</si>
  <si>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</si>
  <si>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</si>
  <si>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</si>
  <si>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</si>
  <si>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</si>
  <si>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</si>
  <si>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</si>
  <si>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</si>
  <si>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</si>
  <si>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</si>
  <si>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</si>
  <si>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</si>
  <si>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</si>
  <si>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</si>
  <si>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</si>
  <si>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</si>
  <si>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</si>
  <si>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</si>
  <si>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</si>
  <si>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</si>
  <si>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</si>
  <si>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</si>
  <si>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</si>
  <si>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</si>
  <si>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</si>
  <si>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</si>
  <si>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</si>
  <si>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</si>
  <si>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</si>
  <si>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</si>
  <si>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</si>
  <si>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</si>
  <si>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</si>
  <si>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</si>
  <si>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</si>
  <si>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</si>
  <si>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</si>
  <si>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</si>
  <si>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</si>
  <si>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</si>
  <si>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</si>
  <si>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</si>
  <si>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</si>
  <si>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</si>
  <si>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</si>
  <si>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</si>
  <si>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</si>
  <si>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</si>
  <si>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</si>
  <si>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</si>
  <si>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</si>
  <si>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</si>
  <si>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</si>
  <si>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</si>
  <si>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</si>
  <si>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</si>
  <si>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</si>
  <si>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</si>
  <si>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</si>
  <si>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</si>
  <si>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</si>
  <si>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</si>
  <si>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</si>
  <si>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</si>
  <si>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</si>
  <si>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</si>
  <si>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</si>
  <si>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</si>
  <si>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</si>
  <si>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</si>
  <si>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</si>
  <si>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</si>
  <si>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</si>
  <si>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</si>
  <si>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</si>
  <si>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</si>
  <si>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</si>
  <si>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</si>
  <si>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</si>
  <si>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</si>
  <si>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</si>
  <si>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</si>
  <si>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</si>
  <si>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</si>
  <si>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</si>
  <si>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</si>
  <si>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</si>
  <si>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</si>
  <si>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</si>
  <si>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</si>
  <si>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</si>
  <si>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</si>
  <si>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</si>
  <si>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</si>
  <si>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</si>
  <si>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</si>
  <si>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</si>
  <si>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</si>
  <si>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</si>
  <si>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</si>
  <si>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</si>
  <si>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</si>
  <si>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</si>
  <si>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</si>
  <si>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</si>
  <si>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</si>
  <si>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</si>
  <si>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</si>
  <si>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</si>
  <si>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</si>
  <si>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</si>
  <si>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</si>
  <si>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</si>
  <si>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</si>
  <si>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</si>
  <si>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</si>
  <si>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</si>
  <si>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</si>
  <si>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</si>
  <si>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</si>
  <si>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</si>
  <si>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</si>
  <si>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</si>
  <si>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</si>
  <si>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</si>
  <si>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</si>
  <si>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</si>
  <si>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</si>
  <si>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</si>
  <si>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</si>
  <si>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</si>
  <si>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</si>
  <si>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</si>
  <si>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</si>
  <si>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</si>
  <si>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</si>
  <si>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</si>
  <si>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</si>
  <si>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</si>
  <si>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</si>
  <si>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</si>
  <si>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</si>
  <si>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</si>
  <si>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</si>
  <si>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</si>
  <si>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</si>
  <si>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</si>
  <si>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</si>
  <si>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</si>
  <si>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</si>
  <si>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</si>
  <si>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</si>
  <si>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</si>
  <si>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</si>
  <si>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</si>
  <si>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</si>
  <si>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</si>
  <si>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</si>
  <si>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</si>
  <si>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</si>
  <si>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</si>
  <si>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</si>
  <si>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</si>
  <si>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</si>
  <si>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</si>
  <si>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</si>
  <si>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</si>
  <si>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</si>
  <si>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</si>
  <si>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</si>
  <si>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</si>
  <si>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</si>
  <si>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</si>
  <si>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</si>
  <si>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</si>
  <si>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</si>
  <si>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</si>
  <si>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</si>
  <si>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</si>
  <si>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</si>
  <si>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</si>
  <si>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</si>
  <si>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</si>
  <si>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</si>
  <si>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</si>
  <si>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</si>
  <si>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</si>
  <si>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</si>
  <si>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</si>
  <si>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</si>
  <si>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</si>
  <si>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</si>
  <si>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</si>
  <si>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</si>
  <si>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</si>
  <si>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</si>
  <si>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</si>
  <si>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</si>
  <si>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</si>
  <si>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</si>
  <si>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</si>
  <si>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</si>
  <si>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</si>
  <si>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</si>
  <si>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</si>
  <si>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</si>
  <si>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</si>
  <si>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</si>
  <si>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</si>
  <si>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</si>
  <si>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</si>
  <si>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</si>
  <si>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</si>
  <si>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</si>
  <si>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</si>
  <si>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</si>
  <si>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</si>
  <si>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</si>
  <si>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</si>
  <si>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</si>
  <si>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</si>
  <si>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</si>
  <si>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</si>
  <si>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</si>
  <si>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</si>
  <si>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</si>
  <si>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</si>
  <si>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</si>
  <si>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</si>
  <si>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</si>
  <si>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</si>
  <si>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</si>
  <si>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</si>
  <si>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</si>
  <si>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</si>
  <si>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</si>
  <si>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</si>
  <si>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</si>
  <si>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</si>
  <si>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</si>
  <si>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</si>
  <si>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</si>
  <si>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</si>
  <si>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</si>
  <si>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</si>
  <si>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</si>
  <si>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</si>
  <si>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</si>
  <si>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</si>
  <si>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</si>
  <si>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</si>
  <si>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</si>
  <si>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</si>
  <si>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</si>
  <si>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</si>
  <si>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</si>
  <si>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</si>
  <si>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</si>
  <si>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</si>
  <si>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</si>
  <si>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</si>
  <si>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</si>
  <si>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</si>
  <si>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</si>
  <si>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</si>
  <si>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</si>
  <si>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</si>
  <si>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</si>
  <si>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</si>
  <si>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</si>
  <si>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</si>
  <si>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</si>
  <si>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</si>
  <si>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</si>
  <si>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</si>
  <si>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</si>
  <si>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</si>
  <si>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</si>
  <si>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</si>
  <si>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</si>
  <si>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</si>
  <si>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</si>
  <si>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</si>
  <si>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</si>
  <si>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</si>
  <si>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</si>
  <si>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</si>
  <si>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</si>
  <si>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</si>
  <si>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</si>
  <si>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</si>
  <si>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</si>
  <si>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</si>
  <si>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</si>
  <si>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</si>
  <si>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</si>
  <si>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</si>
  <si>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</si>
  <si>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</si>
  <si>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</si>
  <si>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</si>
  <si>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</si>
  <si>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</si>
  <si>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</si>
  <si>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</si>
  <si>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</si>
  <si>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</si>
  <si>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</si>
  <si>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</si>
  <si>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</si>
  <si>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</si>
  <si>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</si>
  <si>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</si>
  <si>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</si>
  <si>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</si>
  <si>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</si>
  <si>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</si>
  <si>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</si>
  <si>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</si>
  <si>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</si>
  <si>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</si>
  <si>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</si>
  <si>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</si>
  <si>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</si>
  <si>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</si>
  <si>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</si>
  <si>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</si>
  <si>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</si>
  <si>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</si>
  <si>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</si>
  <si>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</si>
  <si>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</si>
  <si>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</si>
  <si>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</si>
  <si>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</si>
  <si>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</si>
  <si>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</si>
  <si>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</si>
  <si>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</si>
  <si>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</si>
  <si>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</si>
  <si>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</si>
  <si>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</si>
  <si>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</si>
  <si>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</si>
  <si>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</si>
  <si>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</si>
  <si>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</si>
  <si>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</si>
  <si>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</si>
  <si>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</si>
  <si>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</si>
  <si>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</si>
  <si>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</si>
  <si>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</si>
  <si>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</si>
  <si>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</si>
  <si>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</si>
  <si>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</si>
  <si>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</si>
  <si>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</si>
  <si>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</si>
  <si>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</si>
  <si>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</si>
  <si>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</si>
  <si>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</si>
  <si>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</si>
  <si>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</si>
  <si>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</si>
  <si>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</si>
  <si>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</si>
  <si>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</si>
  <si>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</si>
  <si>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</si>
  <si>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</si>
  <si>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</si>
  <si>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</si>
  <si>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</si>
  <si>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</si>
  <si>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</si>
  <si>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</si>
  <si>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</si>
  <si>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</si>
  <si>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</si>
  <si>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</si>
  <si>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</si>
  <si>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</si>
  <si>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</si>
  <si>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</si>
  <si>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</si>
  <si>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</si>
  <si>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</si>
  <si>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</si>
  <si>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</si>
  <si>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</si>
  <si>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</si>
  <si>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</si>
  <si>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</si>
  <si>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</si>
  <si>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</si>
  <si>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</si>
  <si>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</si>
  <si>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</si>
  <si>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</si>
  <si>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</si>
  <si>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</si>
  <si>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</si>
  <si>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</si>
  <si>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</si>
  <si>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</si>
  <si>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</si>
  <si>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</si>
  <si>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</si>
  <si>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</si>
  <si>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</si>
  <si>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</si>
  <si>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</si>
  <si>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</si>
  <si>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</si>
  <si>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</si>
  <si>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</si>
  <si>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</si>
  <si>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</si>
  <si>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</si>
  <si>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</si>
  <si>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</si>
  <si>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</si>
  <si>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</si>
  <si>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</si>
  <si>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</si>
  <si>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</si>
  <si>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</si>
  <si>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</si>
  <si>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</si>
  <si>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</si>
  <si>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</si>
  <si>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</si>
  <si>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</si>
  <si>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</si>
  <si>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</si>
  <si>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</si>
  <si>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</si>
  <si>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</si>
  <si>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</si>
  <si>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</si>
  <si>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</si>
  <si>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</si>
  <si>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</si>
  <si>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</si>
  <si>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</si>
  <si>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</si>
  <si>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</si>
  <si>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</si>
  <si>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</si>
  <si>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</si>
  <si>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</si>
  <si>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</si>
  <si>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</si>
  <si>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</si>
  <si>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</si>
  <si>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</si>
  <si>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</si>
  <si>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</si>
  <si>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</si>
  <si>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</si>
  <si>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</si>
  <si>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</si>
  <si>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</si>
  <si>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</si>
  <si>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</si>
  <si>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</si>
  <si>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</si>
  <si>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</si>
  <si>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</si>
  <si>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</si>
  <si>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</si>
  <si>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</si>
  <si>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</si>
  <si>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</si>
  <si>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</si>
  <si>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</si>
  <si>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</si>
  <si>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</si>
  <si>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</si>
  <si>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</si>
  <si>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</si>
  <si>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</si>
  <si>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</si>
  <si>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</si>
  <si>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</si>
  <si>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</si>
  <si>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</si>
  <si>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</si>
  <si>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</si>
  <si>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</si>
  <si>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</si>
  <si>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</si>
  <si>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</si>
  <si>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</si>
  <si>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</si>
  <si>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</si>
  <si>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</si>
  <si>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</si>
  <si>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</si>
  <si>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</si>
  <si>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</si>
  <si>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</si>
  <si>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</si>
  <si>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</si>
  <si>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</si>
  <si>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</si>
  <si>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</si>
  <si>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</si>
  <si>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</si>
  <si>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</si>
  <si>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</si>
  <si>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</si>
  <si>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</si>
  <si>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</si>
  <si>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</si>
  <si>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</si>
  <si>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</si>
  <si>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</si>
  <si>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</si>
  <si>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</si>
  <si>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</si>
  <si>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</si>
  <si>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</si>
  <si>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</si>
  <si>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</si>
  <si>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</si>
  <si>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</si>
  <si>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</si>
  <si>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</si>
  <si>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</si>
  <si>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</si>
  <si>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</si>
  <si>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</si>
  <si>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</si>
  <si>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</si>
  <si>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</si>
  <si>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</si>
  <si>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</si>
  <si>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</si>
  <si>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</si>
  <si>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</si>
  <si>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</si>
  <si>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</si>
  <si>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</si>
  <si>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</si>
  <si>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</si>
  <si>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</si>
  <si>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</si>
  <si>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</si>
  <si>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</si>
  <si>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</si>
  <si>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</si>
  <si>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</si>
  <si>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</si>
  <si>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</si>
  <si>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</si>
  <si>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</si>
  <si>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</si>
  <si>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</si>
  <si>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</si>
  <si>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</si>
  <si>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</si>
  <si>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</si>
  <si>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</si>
  <si>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</si>
  <si>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</si>
  <si>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</si>
  <si>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</si>
  <si>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</si>
  <si>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</si>
  <si>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</si>
  <si>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</si>
  <si>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</si>
  <si>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</si>
  <si>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</si>
  <si>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</si>
  <si>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</si>
  <si>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</si>
  <si>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</si>
  <si>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</si>
  <si>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</si>
  <si>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</si>
  <si>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</si>
  <si>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</si>
  <si>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</si>
  <si>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</si>
  <si>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</si>
  <si>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</si>
  <si>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</si>
  <si>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</si>
  <si>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</si>
  <si>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</si>
  <si>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</si>
  <si>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</si>
  <si>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</si>
  <si>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</si>
  <si>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</si>
  <si>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</si>
  <si>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</si>
  <si>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</si>
  <si>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</si>
  <si>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</si>
  <si>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</si>
  <si>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</si>
  <si>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</si>
  <si>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</si>
  <si>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</si>
  <si>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</si>
  <si>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</si>
  <si>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</si>
  <si>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</si>
  <si>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</si>
  <si>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</si>
  <si>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</si>
  <si>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</si>
  <si>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</si>
  <si>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</si>
  <si>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</si>
  <si>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</si>
  <si>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</si>
  <si>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</si>
  <si>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</si>
  <si>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</si>
  <si>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</si>
  <si>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</si>
  <si>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</si>
  <si>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</si>
  <si>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</si>
  <si>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</si>
  <si>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</si>
  <si>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</si>
  <si>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</si>
  <si>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</si>
  <si>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</si>
  <si>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</si>
  <si>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</si>
  <si>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</si>
  <si>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</si>
  <si>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</si>
  <si>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</si>
  <si>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</si>
  <si>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</si>
  <si>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</si>
  <si>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</si>
  <si>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</si>
  <si>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</si>
  <si>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</si>
  <si>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</si>
  <si>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</si>
  <si>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</si>
  <si>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</si>
  <si>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</si>
  <si>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</si>
  <si>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</si>
  <si>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</si>
  <si>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</si>
  <si>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</si>
  <si>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</si>
  <si>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</si>
  <si>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</si>
  <si>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</si>
  <si>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</si>
  <si>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</si>
  <si>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</si>
  <si>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</si>
  <si>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</si>
  <si>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</si>
  <si>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</si>
  <si>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</si>
  <si>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</si>
  <si>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</si>
  <si>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</si>
  <si>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</si>
  <si>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</si>
  <si>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</si>
  <si>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</si>
  <si>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</si>
  <si>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</si>
  <si>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</si>
  <si>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</si>
  <si>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</si>
  <si>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</si>
  <si>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</si>
  <si>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</si>
  <si>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</si>
  <si>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</si>
  <si>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</si>
  <si>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</si>
  <si>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</si>
  <si>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</si>
  <si>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</si>
  <si>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</si>
  <si>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</si>
  <si>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</si>
  <si>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</si>
  <si>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</si>
  <si>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</si>
  <si>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</si>
  <si>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</si>
  <si>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</si>
  <si>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</si>
  <si>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</si>
  <si>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</si>
  <si>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</si>
  <si>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</si>
  <si>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</si>
  <si>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</si>
  <si>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</si>
  <si>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</si>
  <si>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</si>
  <si>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</si>
  <si>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</si>
  <si>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</si>
  <si>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</si>
  <si>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</si>
  <si>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</si>
  <si>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</si>
  <si>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</si>
  <si>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</si>
  <si>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</si>
  <si>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</si>
  <si>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</si>
  <si>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</si>
  <si>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</si>
  <si>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</si>
  <si>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</si>
  <si>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</si>
  <si>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</si>
  <si>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</si>
  <si>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</si>
  <si>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</si>
  <si>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</si>
  <si>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</si>
  <si>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</si>
  <si>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</si>
  <si>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</si>
  <si>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</si>
  <si>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</si>
  <si>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</si>
  <si>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</si>
  <si>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</si>
  <si>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</si>
  <si>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</si>
  <si>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</si>
  <si>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</si>
  <si>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</si>
  <si>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</si>
  <si>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</si>
  <si>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</si>
  <si>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</si>
  <si>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</si>
  <si>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</si>
  <si>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</si>
  <si>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</si>
  <si>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</si>
  <si>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</si>
  <si>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</si>
  <si>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</si>
  <si>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</si>
  <si>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</si>
  <si>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</si>
  <si>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</si>
  <si>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</si>
  <si>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</si>
  <si>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</si>
  <si>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</si>
  <si>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</si>
  <si>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</si>
  <si>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</si>
  <si>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</si>
  <si>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</si>
  <si>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</si>
  <si>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</si>
  <si>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</si>
  <si>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</si>
  <si>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</si>
  <si>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</si>
  <si>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</si>
  <si>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</si>
  <si>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</si>
  <si>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</si>
  <si>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</si>
  <si>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</si>
  <si>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</si>
  <si>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</si>
  <si>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</si>
  <si>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</si>
  <si>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</si>
  <si>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</si>
  <si>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</si>
  <si>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</si>
  <si>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</si>
  <si>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</si>
  <si>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</si>
  <si>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</si>
  <si>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</si>
  <si>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</si>
  <si>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</si>
  <si>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</si>
  <si>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</si>
  <si>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</si>
  <si>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</si>
  <si>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</si>
  <si>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</si>
  <si>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</si>
  <si>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</si>
  <si>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</si>
  <si>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</si>
  <si>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</si>
  <si>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</si>
  <si>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</si>
  <si>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</si>
  <si>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</si>
  <si>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</si>
  <si>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</si>
  <si>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</si>
  <si>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</si>
  <si>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</si>
  <si>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</si>
  <si>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</si>
  <si>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</si>
  <si>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</si>
  <si>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</si>
  <si>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</si>
  <si>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</si>
  <si>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</si>
  <si>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</si>
  <si>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</si>
  <si>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</si>
  <si>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</si>
  <si>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</si>
  <si>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</si>
  <si>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</si>
  <si>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</si>
  <si>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</si>
  <si>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</si>
  <si>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</si>
  <si>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</si>
  <si>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</si>
  <si>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</si>
  <si>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</si>
  <si>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</si>
  <si>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</si>
  <si>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</si>
  <si>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</si>
  <si>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</si>
  <si>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</si>
  <si>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</si>
  <si>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</si>
  <si>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</si>
  <si>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</si>
  <si>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</si>
  <si>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</si>
  <si>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</si>
  <si>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</si>
  <si>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</si>
  <si>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</si>
  <si>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</si>
  <si>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</si>
  <si>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</si>
  <si>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</si>
  <si>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</si>
  <si>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</si>
  <si>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</si>
  <si>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</si>
  <si>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</si>
  <si>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</si>
  <si>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</si>
  <si>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</si>
  <si>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</si>
  <si>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</si>
  <si>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</si>
  <si>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</si>
  <si>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</si>
  <si>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</si>
  <si>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</si>
  <si>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</si>
  <si>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</si>
  <si>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</si>
  <si>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</si>
  <si>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</si>
  <si>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</si>
  <si>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</si>
  <si>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</si>
  <si>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</si>
  <si>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</si>
  <si>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</si>
  <si>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</si>
  <si>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</si>
  <si>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</si>
  <si>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</si>
  <si>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</si>
  <si>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</si>
  <si>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</si>
  <si>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</si>
  <si>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</si>
  <si>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</si>
  <si>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</si>
  <si>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</si>
  <si>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</si>
  <si>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</si>
  <si>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</si>
  <si>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</si>
  <si>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</si>
  <si>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</si>
  <si>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</si>
  <si>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</si>
  <si>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</si>
  <si>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</si>
  <si>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</si>
  <si>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</si>
  <si>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</si>
  <si>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</si>
  <si>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</si>
  <si>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</si>
  <si>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</si>
  <si>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</si>
  <si>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</si>
  <si>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</si>
  <si>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</si>
  <si>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</si>
  <si>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</si>
  <si>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</si>
  <si>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</si>
  <si>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</si>
  <si>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</si>
  <si>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</si>
  <si>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</si>
  <si>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</si>
  <si>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</si>
  <si>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</si>
  <si>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</si>
  <si>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</si>
  <si>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</si>
  <si>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</si>
  <si>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</si>
  <si>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</si>
  <si>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</si>
  <si>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</si>
  <si>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</si>
  <si>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</si>
  <si>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</si>
  <si>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</si>
  <si>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</si>
  <si>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</si>
  <si>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</si>
  <si>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</si>
  <si>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</si>
  <si>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</si>
  <si>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</si>
  <si>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</si>
  <si>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</si>
  <si>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</si>
  <si>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</si>
  <si>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</si>
  <si>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</si>
  <si>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</si>
  <si>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</si>
  <si>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</si>
  <si>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</si>
  <si>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</si>
  <si>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</si>
  <si>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</si>
  <si>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</si>
  <si>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</si>
  <si>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</si>
  <si>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</si>
  <si>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</si>
  <si>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</si>
  <si>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</si>
  <si>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</si>
  <si>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</si>
  <si>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</si>
  <si>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</si>
  <si>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</si>
  <si>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</si>
  <si>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</si>
  <si>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</si>
  <si>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</si>
  <si>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</si>
  <si>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</si>
  <si>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</si>
  <si>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</si>
  <si>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</si>
  <si>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</si>
  <si>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</si>
  <si>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</si>
  <si>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</si>
  <si>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</si>
  <si>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</si>
  <si>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</si>
  <si>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</si>
  <si>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</si>
  <si>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</si>
  <si>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</si>
  <si>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</si>
  <si>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</si>
  <si>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</si>
  <si>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</si>
  <si>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</si>
  <si>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</si>
  <si>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</si>
  <si>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</si>
  <si>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</si>
  <si>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</si>
  <si>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</si>
  <si>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</si>
  <si>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</si>
  <si>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</si>
  <si>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</si>
  <si>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</si>
  <si>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</si>
  <si>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</si>
  <si>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</si>
  <si>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</si>
  <si>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</si>
  <si>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</si>
  <si>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</si>
  <si>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</si>
  <si>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</si>
  <si>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</si>
  <si>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</si>
  <si>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</si>
  <si>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</si>
  <si>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</si>
  <si>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</si>
  <si>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</si>
  <si>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</si>
  <si>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</si>
  <si>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</si>
  <si>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</si>
  <si>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</si>
  <si>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</si>
  <si>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</si>
  <si>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</si>
  <si>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</si>
  <si>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</si>
  <si>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</si>
  <si>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</si>
  <si>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</si>
  <si>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</si>
  <si>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</si>
  <si>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</si>
  <si>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</si>
  <si>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</si>
  <si>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</si>
  <si>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</si>
  <si>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</si>
  <si>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</si>
  <si>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</si>
  <si>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</si>
  <si>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</si>
  <si>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</si>
  <si>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</si>
  <si>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</si>
  <si>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</si>
  <si>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</si>
  <si>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</si>
  <si>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</si>
  <si>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</si>
  <si>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</si>
  <si>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</si>
  <si>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</si>
  <si>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</si>
  <si>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</si>
  <si>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</si>
  <si>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</si>
  <si>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</si>
  <si>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</si>
  <si>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</si>
  <si>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</si>
  <si>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</si>
  <si>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</si>
  <si>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</si>
  <si>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</si>
  <si>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</si>
  <si>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</si>
  <si>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</si>
  <si>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</si>
  <si>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</si>
  <si>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</si>
  <si>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</si>
  <si>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</si>
  <si>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</si>
  <si>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</si>
  <si>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</si>
  <si>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</si>
  <si>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</si>
  <si>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</si>
  <si>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</si>
  <si>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</si>
  <si>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</si>
  <si>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</si>
  <si>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</si>
  <si>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</si>
  <si>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</si>
  <si>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</si>
  <si>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</si>
  <si>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</si>
  <si>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</si>
  <si>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</si>
  <si>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</si>
  <si>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</si>
  <si>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</si>
  <si>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</si>
  <si>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</si>
  <si>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</si>
  <si>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</si>
  <si>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</si>
  <si>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</si>
  <si>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</si>
  <si>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</si>
  <si>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</si>
  <si>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</si>
  <si>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</si>
  <si>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</si>
  <si>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</si>
  <si>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</si>
  <si>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</si>
  <si>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</si>
  <si>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</si>
  <si>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</si>
  <si>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</si>
  <si>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</si>
  <si>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</si>
  <si>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</si>
  <si>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</si>
  <si>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</si>
  <si>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</si>
  <si>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</si>
  <si>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</si>
  <si>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</si>
  <si>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</si>
  <si>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</si>
  <si>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</si>
  <si>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</si>
  <si>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</si>
  <si>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</si>
  <si>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</si>
  <si>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</si>
  <si>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</si>
  <si>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</si>
  <si>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</si>
  <si>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</si>
  <si>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</si>
  <si>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</si>
  <si>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</si>
  <si>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</si>
  <si>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</si>
  <si>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</si>
  <si>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</si>
  <si>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</si>
  <si>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</si>
  <si>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</si>
  <si>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</si>
  <si>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</si>
  <si>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</si>
  <si>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</si>
  <si>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</si>
  <si>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</si>
  <si>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</si>
  <si>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</si>
  <si>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</si>
  <si>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</si>
  <si>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</si>
  <si>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</si>
  <si>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</si>
  <si>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</si>
  <si>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</si>
  <si>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</si>
  <si>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</si>
  <si>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</si>
  <si>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</si>
  <si>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</si>
  <si>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</si>
  <si>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</si>
  <si>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</si>
  <si>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</si>
  <si>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</si>
  <si>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</si>
  <si>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</si>
  <si>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</si>
  <si>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</si>
  <si>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</si>
  <si>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</si>
  <si>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</si>
  <si>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</si>
  <si>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</si>
  <si>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</si>
  <si>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</si>
  <si>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</si>
  <si>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</si>
  <si>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</si>
  <si>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</si>
  <si>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</si>
  <si>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</si>
  <si>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</si>
  <si>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</si>
  <si>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</si>
  <si>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</si>
  <si>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</si>
  <si>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</si>
  <si>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</si>
  <si>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</si>
  <si>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</si>
  <si>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</si>
  <si>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</si>
  <si>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</si>
  <si>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</si>
  <si>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</si>
  <si>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</si>
  <si>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</si>
  <si>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</si>
  <si>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</si>
  <si>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</si>
  <si>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</si>
  <si>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</si>
  <si>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</si>
  <si>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</si>
  <si>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</si>
  <si>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</si>
  <si>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</si>
  <si>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</si>
  <si>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</si>
  <si>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</si>
  <si>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</si>
  <si>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</si>
  <si>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</si>
  <si>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</si>
  <si>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</si>
  <si>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</si>
  <si>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</si>
  <si>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</si>
  <si>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</si>
  <si>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</si>
  <si>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</si>
  <si>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</si>
  <si>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</si>
  <si>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</si>
  <si>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</si>
  <si>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</si>
  <si>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</si>
  <si>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</si>
  <si>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</si>
  <si>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</si>
  <si>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</si>
  <si>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</si>
  <si>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</si>
  <si>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</si>
  <si>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</si>
  <si>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</si>
  <si>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</si>
  <si>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</si>
  <si>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</si>
  <si>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</si>
  <si>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</si>
  <si>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</si>
  <si>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</si>
  <si>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</si>
  <si>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</si>
  <si>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</si>
  <si>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</si>
  <si>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</si>
  <si>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</si>
  <si>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</si>
  <si>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</si>
  <si>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</si>
  <si>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</si>
  <si>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</si>
  <si>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</si>
  <si>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</si>
  <si>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</si>
  <si>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</si>
  <si>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</si>
  <si>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</si>
  <si>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</si>
  <si>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</si>
  <si>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</si>
  <si>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</si>
  <si>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</si>
  <si>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</si>
  <si>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</si>
  <si>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</si>
  <si>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</si>
  <si>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</si>
  <si>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</si>
  <si>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</si>
  <si>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</si>
  <si>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</si>
  <si>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</si>
  <si>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</si>
  <si>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</si>
  <si>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</si>
  <si>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</si>
  <si>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</si>
  <si>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</si>
  <si>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</si>
  <si>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</si>
  <si>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</si>
  <si>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</si>
  <si>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</si>
  <si>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</si>
  <si>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</si>
  <si>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</si>
  <si>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</si>
  <si>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</si>
  <si>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</si>
  <si>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</si>
  <si>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</si>
  <si>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</si>
  <si>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</si>
  <si>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</si>
  <si>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</si>
  <si>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</si>
  <si>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</si>
  <si>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</si>
  <si>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</si>
  <si>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</si>
  <si>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</si>
  <si>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</si>
  <si>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</si>
  <si>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</si>
  <si>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</si>
  <si>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</si>
  <si>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</si>
  <si>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</si>
  <si>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</si>
  <si>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</si>
  <si>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</si>
  <si>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</si>
  <si>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</si>
  <si>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</si>
  <si>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</si>
  <si>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</si>
  <si>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</si>
  <si>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</si>
  <si>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</si>
  <si>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</si>
  <si>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</si>
  <si>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</si>
  <si>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</si>
  <si>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</si>
  <si>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</si>
  <si>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</si>
  <si>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</si>
  <si>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</si>
  <si>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</si>
  <si>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</si>
  <si>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</si>
  <si>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</si>
  <si>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</si>
  <si>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</si>
  <si>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</si>
  <si>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</si>
  <si>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</si>
  <si>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</si>
  <si>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</si>
  <si>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</si>
  <si>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</si>
  <si>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</si>
  <si>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</si>
  <si>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</si>
  <si>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</si>
  <si>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</si>
  <si>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</si>
  <si>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</si>
  <si>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</si>
  <si>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</si>
  <si>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</si>
  <si>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</si>
  <si>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</si>
  <si>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</si>
  <si>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</si>
  <si>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</si>
  <si>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</si>
  <si>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</si>
  <si>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</si>
  <si>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</si>
  <si>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</si>
  <si>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</si>
  <si>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</si>
  <si>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</si>
  <si>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</si>
  <si>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</si>
  <si>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</si>
  <si>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</si>
  <si>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</si>
  <si>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</si>
  <si>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</si>
  <si>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</si>
  <si>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</si>
  <si>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</si>
  <si>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</si>
  <si>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</si>
  <si>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</si>
  <si>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</si>
  <si>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</si>
  <si>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</si>
  <si>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</si>
  <si>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</si>
  <si>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</si>
  <si>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</si>
  <si>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</si>
  <si>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</si>
  <si>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</si>
  <si>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</si>
  <si>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</si>
  <si>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</si>
  <si>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</si>
  <si>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</si>
  <si>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</si>
  <si>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</si>
  <si>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</si>
  <si>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</si>
  <si>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</si>
  <si>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</si>
  <si>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</si>
  <si>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</si>
  <si>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</si>
  <si>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</si>
  <si>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</si>
  <si>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</si>
  <si>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</si>
  <si>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</si>
  <si>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</si>
  <si>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</si>
  <si>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</si>
  <si>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</si>
  <si>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</si>
  <si>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</si>
  <si>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</si>
  <si>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</si>
  <si>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</si>
  <si>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</si>
  <si>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</si>
  <si>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</si>
  <si>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</si>
  <si>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</si>
  <si>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</si>
  <si>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</si>
  <si>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</si>
  <si>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</si>
  <si>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</si>
  <si>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</si>
  <si>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</si>
  <si>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</si>
  <si>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</si>
  <si>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</si>
  <si>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</si>
  <si>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</si>
  <si>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</si>
  <si>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</si>
  <si>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</si>
  <si>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</si>
  <si>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</si>
  <si>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</si>
  <si>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</si>
  <si>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</si>
  <si>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</si>
  <si>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</si>
  <si>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</si>
  <si>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</si>
  <si>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</si>
  <si>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</si>
  <si>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</si>
  <si>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</si>
  <si>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</si>
  <si>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</si>
  <si>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</si>
  <si>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</si>
  <si>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</si>
  <si>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</si>
  <si>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</si>
  <si>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</si>
  <si>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</si>
  <si>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</si>
  <si>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</si>
  <si>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</si>
  <si>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</si>
  <si>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</si>
  <si>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</si>
  <si>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</si>
  <si>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</si>
  <si>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</si>
  <si>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</si>
  <si>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</si>
  <si>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</si>
  <si>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</si>
  <si>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</si>
  <si>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</si>
  <si>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</si>
  <si>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</si>
  <si>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</si>
  <si>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</si>
  <si>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</si>
  <si>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</si>
  <si>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</si>
  <si>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</si>
  <si>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</si>
  <si>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</si>
  <si>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</si>
  <si>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</si>
  <si>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</si>
  <si>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</si>
  <si>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</si>
  <si>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</si>
  <si>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</si>
  <si>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</si>
  <si>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</si>
  <si>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</si>
  <si>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</si>
  <si>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</si>
  <si>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</si>
  <si>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</si>
  <si>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</si>
  <si>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</si>
  <si>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</si>
  <si>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</si>
  <si>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</si>
  <si>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</si>
  <si>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</si>
  <si>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</si>
  <si>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</si>
  <si>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</si>
  <si>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</si>
  <si>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</si>
  <si>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</si>
  <si>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</si>
  <si>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</si>
  <si>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</si>
  <si>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</si>
  <si>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</si>
  <si>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</si>
  <si>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</si>
  <si>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</si>
  <si>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</si>
  <si>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</si>
  <si>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</si>
  <si>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</si>
  <si>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</si>
  <si>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</si>
  <si>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</si>
  <si>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</si>
  <si>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</si>
  <si>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</si>
  <si>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</si>
  <si>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</si>
  <si>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</si>
  <si>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</si>
  <si>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</si>
  <si>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</si>
  <si>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</si>
  <si>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</si>
  <si>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</si>
  <si>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</si>
  <si>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</si>
  <si>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</si>
  <si>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</si>
  <si>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</si>
  <si>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</si>
  <si>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</si>
  <si>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</si>
  <si>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</si>
  <si>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</si>
  <si>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</si>
  <si>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</si>
  <si>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</si>
  <si>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</si>
  <si>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</si>
  <si>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</si>
  <si>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</si>
  <si>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</si>
  <si>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</si>
  <si>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</si>
  <si>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</si>
  <si>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</si>
  <si>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</si>
  <si>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</si>
  <si>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</si>
  <si>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</si>
  <si>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</si>
  <si>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</si>
  <si>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</si>
  <si>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</si>
  <si>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</si>
  <si>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</si>
  <si>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</si>
  <si>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</si>
  <si>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</si>
  <si>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</si>
  <si>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</si>
  <si>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</si>
  <si>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</si>
  <si>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</si>
  <si>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</si>
  <si>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</si>
  <si>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</si>
  <si>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</si>
  <si>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</si>
  <si>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</si>
  <si>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</si>
  <si>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</si>
  <si>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</si>
  <si>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</si>
  <si>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</si>
  <si>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</si>
  <si>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</si>
  <si>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</si>
  <si>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</si>
  <si>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</si>
  <si>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</si>
  <si>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</si>
  <si>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</si>
  <si>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</si>
  <si>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</si>
  <si>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</si>
  <si>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</si>
  <si>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</si>
  <si>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</si>
  <si>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</si>
  <si>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</si>
  <si>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</si>
  <si>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</si>
  <si>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</si>
  <si>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</si>
  <si>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</si>
  <si>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</si>
  <si>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</si>
  <si>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</si>
  <si>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</si>
  <si>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</si>
  <si>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</si>
  <si>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</si>
  <si>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</si>
  <si>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</si>
  <si>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</si>
  <si>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</si>
  <si>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</si>
  <si>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</si>
  <si>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</si>
  <si>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</si>
  <si>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</si>
  <si>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</si>
  <si>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</si>
  <si>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</si>
  <si>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</si>
  <si>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</si>
  <si>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</si>
  <si>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</si>
  <si>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</si>
  <si>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</si>
  <si>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</si>
  <si>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</si>
  <si>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</si>
  <si>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</si>
  <si>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</si>
  <si>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</si>
  <si>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</si>
  <si>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</si>
  <si>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</si>
  <si>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</si>
  <si>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</si>
  <si>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</si>
  <si>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</si>
  <si>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</si>
  <si>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</si>
  <si>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</si>
  <si>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</si>
  <si>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</si>
  <si>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</si>
  <si>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</si>
  <si>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</si>
  <si>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</si>
  <si>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</si>
  <si>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</si>
  <si>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</si>
  <si>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</si>
  <si>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</si>
  <si>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</si>
  <si>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</si>
  <si>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</si>
  <si>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</si>
  <si>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</si>
  <si>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</si>
  <si>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</si>
  <si>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</si>
  <si>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</si>
  <si>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</si>
  <si>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</si>
  <si>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</si>
  <si>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</si>
  <si>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</si>
  <si>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</si>
  <si>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</si>
  <si>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</si>
  <si>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</si>
  <si>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</si>
  <si>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</si>
  <si>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</si>
  <si>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</si>
  <si>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</si>
  <si>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</si>
  <si>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</si>
  <si>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</si>
  <si>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</si>
  <si>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</si>
  <si>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</si>
  <si>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</si>
  <si>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</si>
  <si>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</si>
  <si>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</si>
  <si>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</si>
  <si>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</si>
  <si>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</si>
  <si>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</si>
  <si>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</si>
  <si>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</si>
  <si>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</si>
  <si>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</si>
  <si>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</si>
  <si>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</si>
  <si>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</si>
  <si>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</si>
  <si>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</si>
  <si>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</si>
  <si>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</si>
  <si>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</si>
  <si>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</si>
  <si>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</si>
  <si>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</si>
  <si>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</si>
  <si>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</si>
  <si>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</si>
  <si>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</si>
  <si>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</si>
  <si>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</si>
  <si>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</si>
  <si>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</si>
  <si>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</si>
  <si>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</si>
  <si>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</si>
  <si>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</si>
  <si>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</si>
  <si>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</si>
  <si>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</si>
  <si>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</si>
  <si>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</si>
  <si>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</si>
  <si>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</si>
  <si>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</si>
  <si>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</si>
  <si>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</si>
  <si>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</si>
  <si>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</si>
  <si>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</si>
  <si>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</si>
  <si>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</si>
  <si>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</si>
  <si>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</si>
  <si>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</si>
  <si>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</si>
  <si>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</si>
  <si>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</si>
  <si>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</si>
  <si>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</si>
  <si>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</si>
  <si>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</si>
  <si>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</si>
  <si>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</si>
  <si>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</si>
  <si>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</si>
  <si>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</si>
  <si>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</si>
  <si>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</si>
  <si>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</si>
  <si>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</si>
  <si>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</si>
  <si>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</si>
  <si>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</si>
  <si>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</si>
  <si>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</si>
  <si>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</si>
  <si>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</si>
  <si>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</si>
  <si>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</si>
  <si>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</si>
  <si>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</si>
  <si>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</si>
  <si>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</si>
  <si>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</si>
  <si>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</si>
  <si>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</si>
  <si>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</si>
  <si>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</si>
  <si>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</si>
  <si>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</si>
  <si>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</si>
  <si>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</si>
  <si>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</si>
  <si>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</si>
  <si>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</si>
  <si>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</si>
  <si>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</si>
  <si>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</si>
  <si>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</si>
  <si>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</si>
  <si>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</si>
  <si>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</si>
  <si>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</si>
  <si>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</si>
  <si>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</si>
  <si>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</si>
  <si>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</si>
  <si>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</si>
  <si>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</si>
  <si>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</si>
  <si>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</si>
  <si>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</si>
  <si>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</si>
  <si>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</si>
  <si>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</si>
  <si>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</si>
  <si>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</si>
  <si>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</si>
  <si>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</si>
  <si>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</si>
  <si>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</si>
  <si>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</si>
  <si>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</si>
  <si>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</si>
  <si>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</si>
  <si>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</si>
  <si>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</si>
  <si>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</si>
  <si>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</si>
  <si>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</si>
  <si>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</si>
  <si>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</si>
  <si>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</si>
  <si>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</si>
  <si>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</si>
  <si>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</si>
  <si>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</si>
  <si>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</si>
  <si>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</si>
  <si>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</si>
  <si>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</si>
  <si>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</si>
  <si>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</si>
  <si>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</si>
  <si>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</si>
  <si>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</si>
  <si>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</si>
  <si>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</si>
  <si>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</si>
  <si>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</si>
  <si>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</si>
  <si>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</si>
  <si>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</si>
  <si>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</si>
  <si>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</si>
  <si>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</si>
  <si>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</si>
  <si>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</si>
  <si>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</si>
  <si>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</si>
  <si>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</si>
  <si>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</si>
  <si>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</si>
  <si>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</si>
  <si>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</si>
  <si>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</si>
  <si>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</si>
  <si>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</si>
  <si>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</si>
  <si>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</si>
  <si>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</si>
  <si>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</si>
  <si>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</si>
  <si>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</si>
  <si>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</si>
  <si>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</si>
  <si>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</si>
  <si>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</si>
  <si>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</si>
  <si>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</si>
  <si>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</si>
  <si>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</si>
  <si>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</si>
  <si>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</si>
  <si>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</si>
  <si>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</si>
  <si>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</si>
  <si>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</si>
  <si>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</si>
  <si>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</si>
  <si>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</si>
  <si>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</si>
  <si>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</si>
  <si>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</si>
  <si>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</si>
  <si>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</si>
  <si>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</si>
  <si>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</si>
  <si>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</si>
  <si>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</si>
  <si>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</si>
  <si>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</si>
  <si>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</si>
  <si>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</si>
  <si>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</si>
  <si>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</si>
  <si>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</si>
  <si>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</si>
  <si>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</si>
  <si>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</si>
  <si>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</si>
  <si>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</si>
  <si>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</si>
  <si>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</si>
  <si>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</si>
  <si>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</si>
  <si>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</si>
  <si>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</si>
  <si>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</si>
  <si>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</si>
  <si>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</si>
  <si>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</si>
  <si>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</si>
  <si>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</si>
  <si>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</si>
  <si>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</si>
  <si>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</si>
  <si>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</si>
  <si>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</si>
  <si>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</si>
  <si>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</si>
  <si>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</si>
  <si>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</si>
  <si>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</si>
  <si>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</si>
  <si>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</si>
  <si>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</si>
  <si>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</si>
  <si>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</si>
  <si>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</si>
  <si>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</si>
  <si>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</si>
  <si>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</si>
  <si>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</si>
  <si>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</si>
  <si>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</si>
  <si>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</si>
  <si>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</si>
  <si>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</si>
  <si>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</si>
  <si>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</si>
  <si>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</si>
  <si>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</si>
  <si>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</si>
  <si>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</si>
  <si>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</si>
  <si>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</si>
  <si>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</si>
  <si>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</si>
  <si>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</si>
  <si>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</si>
  <si>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</si>
  <si>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</si>
  <si>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</si>
  <si>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</si>
  <si>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</si>
  <si>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</si>
  <si>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</si>
  <si>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</si>
  <si>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</si>
  <si>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</si>
  <si>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</si>
  <si>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</si>
  <si>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</si>
  <si>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</si>
  <si>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</si>
  <si>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</si>
  <si>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</si>
  <si>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</si>
  <si>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</si>
  <si>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</si>
  <si>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</si>
  <si>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</si>
  <si>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</si>
  <si>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</si>
  <si>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</si>
  <si>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</si>
  <si>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</si>
  <si>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</si>
  <si>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</si>
  <si>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</si>
  <si>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</si>
  <si>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</si>
  <si>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</si>
  <si>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</si>
  <si>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</si>
  <si>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</si>
  <si>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</si>
  <si>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</si>
  <si>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</si>
  <si>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</si>
  <si>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</si>
  <si>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</si>
  <si>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</si>
  <si>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</si>
  <si>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</si>
  <si>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</si>
  <si>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</si>
  <si>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</si>
  <si>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</si>
  <si>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</si>
  <si>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</si>
  <si>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</si>
  <si>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</si>
  <si>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</si>
  <si>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</si>
  <si>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</si>
  <si>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</si>
  <si>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</si>
  <si>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</si>
  <si>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</si>
  <si>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</si>
  <si>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</si>
  <si>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</si>
  <si>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</si>
  <si>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</si>
  <si>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</si>
  <si>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</si>
  <si>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</si>
  <si>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</si>
  <si>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</si>
  <si>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</si>
  <si>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</si>
  <si>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</si>
  <si>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</si>
  <si>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</si>
  <si>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</si>
  <si>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</si>
  <si>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</si>
  <si>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</si>
  <si>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</si>
  <si>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</si>
  <si>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</si>
  <si>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</si>
  <si>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</si>
  <si>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</si>
  <si>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</si>
  <si>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</si>
  <si>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</si>
  <si>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</si>
  <si>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</si>
  <si>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</si>
  <si>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</si>
  <si>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</si>
  <si>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</si>
  <si>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</si>
  <si>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</si>
  <si>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</si>
  <si>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</si>
  <si>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</si>
  <si>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</si>
  <si>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</si>
  <si>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</si>
  <si>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</si>
  <si>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</si>
  <si>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</si>
  <si>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</si>
  <si>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</si>
  <si>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</si>
  <si>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</si>
  <si>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</si>
  <si>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</si>
  <si>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</si>
  <si>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</si>
  <si>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</si>
  <si>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</si>
  <si>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</si>
  <si>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</si>
  <si>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</si>
  <si>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</si>
  <si>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</si>
  <si>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</si>
  <si>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</si>
  <si>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</si>
  <si>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</si>
  <si>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</si>
  <si>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</si>
  <si>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</si>
  <si>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</si>
  <si>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</si>
  <si>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</si>
  <si>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</si>
  <si>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</si>
  <si>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</si>
  <si>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</si>
  <si>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</si>
  <si>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</si>
  <si>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</si>
  <si>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</si>
  <si>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</si>
  <si>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</si>
  <si>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</si>
  <si>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</si>
  <si>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</si>
  <si>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</si>
  <si>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</si>
  <si>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</si>
  <si>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</si>
  <si>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</si>
  <si>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</si>
  <si>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</si>
  <si>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</si>
  <si>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</si>
  <si>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</si>
  <si>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</si>
  <si>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</si>
  <si>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</si>
  <si>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</si>
  <si>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</si>
  <si>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</si>
  <si>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</si>
  <si>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</si>
  <si>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</si>
  <si>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</si>
  <si>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</si>
  <si>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</si>
  <si>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</si>
  <si>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</si>
  <si>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</si>
  <si>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</si>
  <si>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</si>
  <si>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</si>
  <si>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</si>
  <si>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</si>
  <si>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</si>
  <si>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</si>
  <si>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</si>
  <si>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</si>
  <si>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</si>
  <si>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</si>
  <si>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</si>
  <si>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</si>
  <si>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</si>
  <si>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</si>
  <si>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</si>
  <si>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</si>
  <si>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</si>
  <si>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</si>
  <si>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</si>
  <si>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</si>
  <si>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</si>
  <si>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</si>
  <si>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</si>
  <si>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</si>
  <si>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</si>
  <si>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</si>
  <si>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</si>
  <si>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</si>
  <si>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</si>
  <si>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</si>
  <si>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</si>
  <si>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</si>
  <si>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</si>
  <si>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</si>
  <si>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</si>
  <si>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</si>
  <si>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</si>
  <si>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</si>
  <si>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</si>
  <si>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</si>
  <si>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</si>
  <si>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</si>
  <si>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</si>
  <si>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</si>
  <si>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</si>
  <si>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</si>
  <si>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</si>
  <si>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</si>
  <si>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</si>
  <si>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</si>
  <si>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</si>
  <si>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</si>
  <si>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</si>
  <si>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</si>
  <si>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</si>
  <si>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</si>
  <si>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</si>
  <si>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</si>
  <si>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</si>
  <si>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</si>
  <si>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</si>
  <si>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</si>
  <si>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</si>
  <si>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</si>
  <si>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</si>
  <si>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</si>
  <si>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</si>
  <si>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</si>
  <si>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</si>
  <si>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</si>
  <si>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</si>
  <si>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</si>
  <si>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</si>
  <si>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</si>
  <si>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</si>
  <si>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</si>
  <si>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</si>
  <si>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</si>
  <si>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</si>
  <si>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</si>
  <si>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</si>
  <si>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</si>
  <si>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</si>
  <si>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</si>
  <si>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</si>
  <si>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</si>
  <si>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</si>
  <si>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</si>
  <si>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</si>
  <si>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</si>
  <si>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</si>
  <si>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</si>
  <si>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</si>
  <si>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</si>
  <si>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</si>
  <si>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</si>
  <si>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</si>
  <si>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</si>
  <si>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</si>
  <si>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</si>
  <si>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</si>
  <si>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</si>
  <si>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</si>
  <si>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</si>
  <si>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</si>
  <si>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</si>
  <si>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</si>
  <si>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</si>
  <si>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</si>
  <si>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</si>
  <si>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</si>
  <si>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</si>
  <si>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</si>
  <si>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</si>
  <si>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</si>
  <si>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</si>
  <si>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</si>
  <si>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</si>
  <si>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</si>
  <si>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</si>
  <si>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</si>
  <si>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</si>
  <si>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</si>
  <si>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</si>
  <si>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</si>
  <si>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</si>
  <si>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</si>
  <si>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</si>
  <si>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</si>
  <si>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</si>
  <si>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</si>
  <si>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</si>
  <si>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</si>
  <si>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</si>
  <si>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</si>
  <si>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</si>
  <si>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</si>
  <si>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</si>
  <si>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</si>
  <si>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</si>
  <si>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</si>
  <si>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</si>
  <si>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</si>
  <si>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</si>
  <si>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</si>
  <si>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</si>
  <si>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</si>
  <si>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</si>
  <si>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</si>
  <si>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</si>
  <si>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</si>
  <si>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</si>
  <si>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</si>
  <si>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</si>
  <si>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</si>
  <si>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</si>
  <si>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</si>
  <si>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</si>
  <si>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</si>
  <si>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</si>
  <si>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</si>
  <si>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</si>
  <si>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</si>
  <si>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</si>
  <si>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</si>
  <si>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</si>
  <si>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</si>
  <si>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</si>
  <si>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</si>
  <si>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</si>
  <si>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</si>
  <si>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</si>
  <si>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</si>
  <si>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</si>
  <si>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</si>
  <si>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</si>
  <si>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</si>
  <si>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</si>
  <si>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</si>
  <si>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</si>
  <si>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</si>
  <si>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</si>
  <si>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</si>
  <si>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</si>
  <si>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</si>
  <si>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</si>
  <si>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</si>
  <si>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</si>
  <si>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</si>
  <si>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</si>
  <si>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</si>
  <si>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</si>
  <si>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</si>
  <si>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</si>
  <si>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</si>
  <si>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</si>
  <si>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</si>
  <si>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</si>
  <si>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</si>
  <si>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</si>
  <si>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</si>
  <si>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</si>
  <si>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</si>
  <si>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</si>
  <si>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</si>
  <si>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</si>
  <si>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</si>
  <si>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</si>
  <si>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</si>
  <si>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</si>
  <si>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</si>
  <si>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</si>
  <si>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</si>
  <si>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</si>
  <si>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</si>
  <si>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</si>
  <si>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</si>
  <si>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</si>
  <si>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</si>
  <si>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</si>
  <si>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</si>
  <si>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</si>
  <si>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</si>
  <si>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</si>
  <si>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</si>
  <si>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</si>
  <si>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</si>
  <si>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</si>
  <si>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</si>
  <si>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</si>
  <si>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</si>
  <si>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</si>
  <si>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</si>
  <si>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</si>
  <si>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</si>
  <si>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</si>
  <si>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</si>
  <si>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</si>
  <si>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</si>
  <si>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</si>
  <si>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</si>
  <si>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</si>
  <si>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</si>
  <si>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</si>
  <si>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</si>
  <si>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</si>
  <si>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</si>
  <si>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</si>
  <si>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</si>
  <si>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</si>
  <si>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</si>
  <si>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</si>
  <si>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</si>
  <si>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</si>
  <si>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</si>
  <si>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</si>
  <si>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</si>
  <si>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</si>
  <si>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</si>
  <si>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</si>
  <si>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</si>
  <si>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</si>
  <si>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</si>
  <si>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</si>
  <si>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</si>
  <si>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</si>
  <si>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</si>
  <si>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</si>
  <si>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</si>
  <si>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</si>
  <si>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</si>
  <si>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</si>
  <si>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</si>
  <si>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</si>
  <si>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</si>
  <si>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</si>
  <si>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</si>
  <si>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</si>
  <si>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</si>
  <si>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</si>
  <si>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</si>
  <si>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</si>
  <si>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</si>
  <si>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</si>
  <si>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</si>
  <si>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</si>
  <si>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</si>
  <si>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</si>
  <si>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</si>
  <si>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</si>
  <si>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</si>
  <si>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</si>
  <si>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</si>
  <si>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</si>
  <si>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</si>
  <si>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</si>
  <si>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</si>
  <si>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</si>
  <si>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</si>
  <si>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</si>
  <si>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</si>
  <si>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</si>
  <si>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</si>
  <si>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</si>
  <si>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</si>
  <si>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</si>
  <si>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</si>
  <si>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</si>
  <si>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</si>
  <si>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</si>
  <si>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</si>
  <si>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</si>
  <si>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</si>
  <si>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</si>
  <si>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</si>
  <si>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</si>
  <si>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</si>
  <si>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</si>
  <si>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</si>
  <si>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</si>
  <si>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</si>
  <si>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</si>
  <si>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</si>
  <si>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</si>
  <si>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</si>
  <si>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</si>
  <si>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</si>
  <si>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</si>
  <si>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</si>
  <si>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</si>
  <si>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</si>
  <si>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</si>
  <si>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</si>
  <si>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</si>
  <si>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</si>
  <si>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</si>
  <si>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</si>
  <si>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</si>
  <si>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</si>
  <si>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</si>
  <si>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</si>
  <si>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</si>
  <si>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</si>
  <si>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</si>
  <si>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</si>
  <si>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</si>
  <si>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</si>
  <si>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</si>
  <si>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</si>
  <si>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</si>
  <si>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</si>
  <si>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</si>
  <si>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</si>
  <si>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</si>
  <si>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</si>
  <si>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</si>
  <si>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</si>
  <si>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</si>
  <si>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</si>
  <si>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</si>
  <si>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</si>
  <si>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</si>
  <si>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</si>
  <si>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</si>
  <si>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</si>
  <si>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</si>
  <si>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</si>
  <si>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</si>
  <si>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</si>
  <si>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</si>
  <si>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</si>
  <si>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</si>
  <si>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</si>
  <si>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</si>
  <si>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</si>
  <si>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</si>
  <si>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</si>
  <si>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</si>
  <si>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</si>
  <si>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</si>
  <si>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</si>
  <si>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</si>
  <si>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</si>
  <si>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</si>
  <si>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</si>
  <si>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</si>
  <si>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</si>
  <si>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</si>
  <si>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</si>
  <si>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</si>
  <si>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</si>
  <si>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</si>
  <si>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</si>
  <si>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</si>
  <si>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</si>
  <si>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</si>
  <si>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</si>
  <si>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</si>
  <si>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</si>
  <si>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</si>
  <si>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</si>
  <si>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</si>
  <si>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</si>
  <si>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</si>
  <si>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</si>
  <si>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</si>
  <si>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</si>
  <si>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</si>
  <si>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</si>
  <si>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</si>
  <si>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</si>
  <si>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</si>
  <si>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</si>
  <si>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</si>
  <si>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</si>
  <si>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</si>
  <si>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</si>
  <si>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</si>
  <si>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</si>
  <si>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</si>
  <si>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</si>
  <si>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</si>
  <si>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</si>
  <si>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</si>
  <si>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</si>
  <si>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</si>
  <si>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</si>
  <si>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</si>
  <si>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</si>
  <si>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</si>
  <si>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</si>
  <si>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</si>
  <si>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</si>
  <si>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</si>
  <si>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</si>
  <si>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</si>
  <si>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</si>
  <si>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</si>
  <si>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</si>
  <si>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</si>
  <si>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</si>
  <si>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</si>
  <si>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</si>
  <si>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</si>
  <si>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</si>
  <si>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</si>
  <si>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</si>
  <si>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</si>
  <si>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</si>
  <si>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</si>
  <si>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</si>
  <si>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</si>
  <si>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</si>
  <si>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</si>
  <si>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</si>
  <si>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</si>
  <si>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</si>
  <si>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</si>
  <si>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</si>
  <si>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</si>
  <si>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</si>
  <si>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</si>
  <si>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</si>
  <si>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</si>
  <si>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</si>
  <si>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</si>
  <si>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</si>
  <si>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</si>
  <si>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</si>
  <si>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</si>
  <si>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</si>
  <si>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</si>
  <si>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</si>
  <si>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</si>
  <si>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</si>
  <si>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</si>
  <si>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</si>
  <si>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</si>
  <si>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</si>
  <si>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</si>
  <si>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</si>
  <si>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</si>
  <si>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</si>
  <si>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</si>
  <si>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</si>
  <si>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</si>
  <si>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</si>
  <si>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</si>
  <si>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</si>
  <si>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</si>
  <si>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</si>
  <si>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</si>
  <si>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</si>
  <si>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</si>
  <si>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</si>
  <si>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</si>
  <si>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</si>
  <si>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</si>
  <si>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</si>
  <si>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</si>
  <si>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</si>
  <si>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</si>
  <si>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</si>
  <si>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</si>
  <si>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</si>
  <si>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</si>
  <si>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</si>
  <si>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</si>
  <si>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</si>
  <si>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</si>
  <si>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</si>
  <si>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</si>
  <si>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</si>
  <si>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</si>
  <si>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</si>
  <si>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</si>
  <si>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</si>
  <si>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</si>
  <si>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</si>
  <si>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</si>
  <si>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</si>
  <si>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</si>
  <si>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</si>
  <si>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</si>
  <si>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</si>
  <si>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</si>
  <si>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</si>
  <si>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</si>
  <si>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</si>
  <si>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</si>
  <si>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</si>
  <si>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</si>
  <si>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</si>
  <si>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</si>
  <si>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</si>
  <si>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</si>
  <si>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</si>
  <si>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</si>
  <si>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</si>
  <si>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</si>
  <si>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</si>
  <si>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</si>
  <si>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</si>
  <si>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</si>
  <si>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</si>
  <si>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</si>
  <si>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</si>
  <si>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</si>
  <si>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</si>
  <si>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</si>
  <si>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</si>
  <si>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</si>
  <si>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</si>
  <si>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</si>
  <si>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</si>
  <si>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</si>
  <si>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</si>
  <si>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</si>
  <si>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</si>
  <si>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</si>
  <si>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</si>
  <si>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</si>
  <si>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</si>
  <si>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</si>
  <si>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</si>
  <si>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</si>
  <si>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</si>
  <si>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</si>
  <si>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</si>
  <si>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</si>
  <si>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</si>
  <si>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</si>
  <si>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</si>
  <si>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</si>
  <si>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</si>
  <si>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</si>
  <si>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</si>
  <si>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</si>
  <si>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</si>
  <si>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</si>
  <si>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</si>
  <si>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</si>
  <si>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</si>
  <si>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</si>
  <si>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</si>
  <si>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</si>
  <si>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</si>
  <si>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</si>
  <si>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</si>
  <si>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</si>
  <si>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</si>
  <si>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</si>
  <si>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</si>
  <si>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</si>
  <si>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</si>
  <si>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</si>
  <si>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</si>
  <si>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</si>
  <si>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</si>
  <si>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</si>
  <si>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</si>
  <si>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</si>
  <si>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</si>
  <si>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</si>
  <si>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</si>
  <si>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</si>
  <si>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</si>
  <si>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</si>
  <si>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</si>
  <si>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</si>
  <si>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</si>
  <si>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</si>
  <si>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</si>
  <si>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</si>
  <si>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</si>
  <si>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</si>
  <si>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</si>
  <si>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</si>
  <si>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</si>
  <si>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</si>
  <si>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</si>
  <si>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</si>
  <si>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</si>
  <si>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</si>
  <si>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</si>
  <si>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</si>
  <si>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</si>
  <si>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</si>
  <si>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</si>
  <si>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</si>
  <si>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</si>
  <si>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</si>
  <si>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</si>
  <si>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</si>
  <si>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</si>
  <si>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</si>
  <si>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</si>
  <si>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</si>
  <si>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</si>
  <si>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</si>
  <si>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</si>
  <si>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</si>
  <si>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</si>
  <si>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</si>
  <si>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</si>
  <si>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</si>
  <si>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</si>
  <si>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</si>
  <si>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</si>
  <si>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</si>
  <si>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</si>
  <si>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</si>
  <si>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</si>
  <si>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</si>
  <si>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</si>
  <si>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</si>
  <si>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</si>
  <si>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</si>
  <si>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</si>
  <si>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</si>
  <si>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</si>
  <si>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</si>
  <si>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</si>
  <si>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</si>
  <si>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</si>
  <si>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</si>
  <si>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</si>
  <si>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</si>
  <si>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</si>
  <si>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</si>
  <si>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</si>
  <si>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</si>
  <si>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</si>
  <si>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</si>
  <si>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</si>
  <si>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</si>
  <si>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</si>
  <si>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</si>
  <si>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</si>
  <si>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</si>
  <si>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</si>
  <si>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</si>
  <si>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</si>
  <si>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</si>
  <si>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</si>
  <si>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</si>
  <si>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</si>
  <si>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</si>
  <si>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</si>
  <si>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</si>
  <si>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</si>
  <si>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</si>
  <si>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</si>
  <si>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</si>
  <si>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</si>
  <si>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</si>
  <si>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</si>
  <si>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</si>
  <si>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</si>
  <si>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</si>
  <si>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</si>
  <si>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</si>
  <si>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</si>
  <si>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</si>
  <si>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</si>
  <si>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</si>
  <si>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</si>
  <si>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</si>
  <si>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</si>
  <si>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</si>
  <si>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</si>
  <si>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</si>
  <si>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</si>
  <si>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</si>
  <si>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</si>
  <si>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</si>
  <si>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</si>
  <si>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</si>
  <si>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</si>
  <si>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</si>
  <si>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</si>
  <si>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</si>
  <si>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</si>
  <si>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</si>
  <si>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</si>
  <si>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</si>
  <si>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</si>
  <si>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</si>
  <si>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</si>
  <si>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</si>
  <si>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</si>
  <si>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</si>
  <si>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</si>
  <si>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</si>
  <si>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</si>
  <si>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</si>
  <si>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</si>
  <si>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</si>
  <si>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</si>
  <si>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</si>
  <si>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</si>
  <si>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</si>
  <si>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</si>
  <si>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</si>
  <si>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</si>
  <si>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</si>
  <si>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</si>
  <si>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</si>
  <si>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</si>
  <si>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</si>
  <si>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</si>
  <si>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</si>
  <si>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</si>
  <si>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</si>
  <si>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</si>
  <si>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</si>
  <si>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</si>
  <si>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</si>
  <si>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</si>
  <si>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</si>
  <si>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</si>
  <si>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</si>
  <si>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</si>
  <si>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</si>
  <si>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</si>
  <si>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</si>
  <si>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</si>
  <si>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</si>
  <si>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</si>
  <si>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</si>
  <si>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</si>
  <si>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</si>
  <si>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</si>
  <si>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</si>
  <si>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</si>
  <si>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</si>
  <si>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</si>
  <si>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</si>
  <si>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</si>
  <si>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</si>
  <si>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</si>
  <si>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</si>
  <si>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</si>
  <si>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</si>
  <si>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</si>
  <si>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</si>
  <si>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</si>
  <si>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</si>
  <si>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</si>
  <si>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</si>
  <si>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</si>
  <si>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</si>
  <si>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</si>
  <si>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</si>
  <si>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</si>
  <si>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</si>
  <si>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</si>
  <si>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</si>
  <si>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</si>
  <si>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</si>
  <si>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</si>
  <si>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</si>
  <si>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</si>
  <si>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</si>
  <si>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</si>
  <si>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</si>
  <si>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</si>
  <si>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</si>
  <si>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</si>
  <si>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</si>
  <si>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</si>
  <si>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</si>
  <si>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</si>
  <si>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</si>
  <si>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</si>
  <si>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</si>
  <si>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</si>
  <si>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</si>
  <si>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</si>
  <si>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</si>
  <si>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</si>
  <si>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</si>
  <si>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</si>
  <si>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</si>
  <si>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</si>
  <si>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</si>
  <si>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</si>
  <si>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</si>
  <si>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</si>
  <si>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</si>
  <si>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</si>
  <si>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</si>
  <si>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</si>
  <si>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</si>
  <si>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</si>
  <si>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</si>
  <si>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</si>
  <si>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</si>
  <si>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</si>
  <si>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</si>
  <si>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</si>
  <si>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</si>
  <si>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</si>
  <si>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</si>
  <si>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</si>
  <si>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</si>
  <si>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</si>
  <si>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</si>
  <si>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</si>
  <si>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</si>
  <si>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</si>
  <si>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</si>
  <si>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</si>
  <si>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</si>
  <si>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</si>
  <si>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</si>
  <si>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</si>
  <si>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</si>
  <si>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</si>
  <si>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</si>
  <si>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</si>
  <si>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</si>
  <si>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</si>
  <si>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</si>
  <si>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</si>
  <si>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</si>
  <si>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</si>
  <si>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</si>
  <si>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</si>
  <si>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</si>
  <si>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</si>
  <si>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</si>
  <si>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</si>
  <si>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</si>
  <si>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</si>
  <si>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</si>
  <si>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</si>
  <si>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</si>
  <si>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</si>
  <si>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</si>
  <si>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</si>
  <si>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</si>
  <si>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</si>
  <si>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</si>
  <si>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</si>
  <si>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</si>
  <si>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</si>
  <si>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</si>
  <si>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</si>
  <si>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</si>
  <si>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</si>
  <si>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</si>
  <si>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</si>
  <si>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</si>
  <si>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</si>
  <si>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</si>
  <si>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</si>
  <si>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</si>
  <si>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</si>
  <si>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</si>
  <si>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</si>
  <si>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</si>
  <si>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</si>
  <si>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</si>
  <si>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</si>
  <si>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</si>
  <si>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</si>
  <si>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</si>
  <si>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</si>
  <si>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</si>
  <si>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</si>
  <si>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</si>
  <si>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</si>
  <si>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</si>
  <si>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</si>
  <si>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</si>
  <si>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</si>
  <si>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</si>
  <si>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</si>
  <si>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</si>
  <si>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</si>
  <si>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</si>
  <si>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</si>
  <si>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</si>
  <si>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</si>
  <si>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</si>
  <si>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</si>
  <si>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</si>
  <si>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</si>
  <si>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</si>
  <si>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</si>
  <si>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</si>
  <si>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</si>
  <si>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</si>
  <si>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</si>
  <si>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</si>
  <si>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</si>
  <si>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</si>
  <si>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</si>
  <si>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</si>
  <si>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</si>
  <si>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</si>
  <si>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</si>
  <si>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</si>
  <si>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</si>
  <si>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</si>
  <si>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</si>
  <si>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</si>
  <si>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</si>
  <si>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</si>
  <si>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</si>
  <si>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</si>
  <si>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</si>
  <si>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</si>
  <si>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</si>
  <si>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</si>
  <si>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</si>
  <si>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</si>
  <si>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</si>
  <si>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</si>
  <si>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</si>
  <si>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</si>
  <si>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</si>
  <si>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</si>
  <si>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</si>
  <si>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</si>
  <si>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</si>
  <si>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</si>
  <si>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</si>
  <si>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</si>
  <si>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</si>
  <si>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</si>
  <si>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</si>
  <si>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</si>
  <si>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</si>
  <si>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</si>
  <si>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</si>
  <si>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</si>
  <si>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</si>
  <si>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</si>
  <si>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</si>
  <si>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</si>
  <si>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</si>
  <si>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</si>
  <si>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</si>
  <si>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</si>
  <si>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</si>
  <si>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</si>
  <si>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</si>
  <si>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</si>
  <si>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</si>
  <si>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</si>
  <si>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</si>
  <si>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</si>
  <si>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</si>
  <si>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</si>
  <si>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</si>
  <si>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</si>
  <si>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</si>
  <si>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</si>
  <si>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</si>
  <si>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</si>
  <si>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</si>
  <si>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</si>
  <si>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</si>
  <si>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</si>
  <si>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</si>
  <si>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</si>
  <si>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</si>
  <si>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</si>
  <si>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</si>
  <si>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</si>
  <si>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</si>
  <si>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</si>
  <si>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</si>
  <si>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</si>
  <si>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</si>
  <si>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</si>
  <si>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</si>
  <si>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</si>
  <si>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</si>
  <si>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</si>
  <si>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</si>
  <si>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</si>
  <si>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</si>
  <si>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</si>
  <si>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</si>
  <si>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</si>
  <si>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</si>
  <si>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</si>
  <si>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</si>
  <si>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</si>
  <si>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</si>
  <si>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</si>
  <si>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</si>
  <si>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</si>
  <si>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</si>
  <si>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</si>
  <si>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</si>
  <si>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</si>
  <si>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</si>
  <si>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</si>
  <si>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</si>
  <si>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</si>
  <si>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</si>
  <si>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</si>
  <si>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</si>
  <si>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</si>
  <si>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</si>
  <si>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</si>
  <si>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</si>
  <si>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</si>
  <si>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</si>
  <si>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</si>
  <si>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</si>
  <si>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</si>
  <si>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</si>
  <si>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</si>
  <si>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</si>
  <si>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</si>
  <si>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</si>
  <si>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</si>
  <si>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</si>
  <si>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</si>
  <si>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</si>
  <si>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</si>
  <si>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</si>
  <si>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</si>
  <si>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</si>
  <si>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</si>
  <si>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</si>
  <si>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</si>
  <si>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</si>
  <si>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</si>
  <si>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</si>
  <si>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</si>
  <si>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</si>
  <si>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</si>
  <si>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</si>
  <si>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</si>
  <si>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</si>
  <si>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</si>
  <si>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</si>
  <si>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</si>
  <si>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</si>
  <si>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</si>
  <si>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</si>
  <si>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</si>
  <si>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</si>
  <si>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</si>
  <si>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</si>
  <si>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</si>
  <si>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</si>
  <si>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</si>
  <si>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</si>
  <si>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</si>
  <si>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</si>
  <si>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</si>
  <si>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</si>
  <si>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</si>
  <si>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</si>
  <si>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</si>
  <si>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</si>
  <si>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</si>
  <si>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</si>
  <si>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</si>
  <si>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</si>
  <si>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</si>
  <si>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</si>
  <si>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</si>
  <si>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</si>
  <si>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</si>
  <si>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</si>
  <si>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</si>
  <si>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</si>
  <si>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</si>
  <si>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</si>
  <si>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</si>
  <si>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</si>
  <si>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</si>
  <si>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</si>
  <si>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</si>
  <si>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</si>
  <si>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</si>
  <si>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</si>
  <si>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</si>
  <si>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</si>
  <si>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</si>
  <si>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</si>
  <si>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</si>
  <si>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</si>
  <si>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</si>
  <si>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</si>
  <si>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</si>
  <si>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</si>
  <si>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</si>
  <si>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</si>
  <si>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</si>
  <si>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</si>
  <si>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</si>
  <si>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</si>
  <si>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</si>
  <si>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</si>
  <si>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</si>
  <si>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</si>
  <si>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</si>
  <si>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</si>
  <si>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</si>
  <si>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</si>
  <si>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</si>
  <si>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</si>
  <si>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</si>
  <si>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</si>
  <si>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</si>
  <si>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</si>
  <si>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</si>
  <si>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</si>
  <si>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</si>
  <si>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</si>
  <si>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</si>
  <si>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</si>
  <si>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</si>
  <si>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</si>
  <si>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</si>
  <si>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</si>
  <si>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</si>
  <si>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</si>
  <si>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</si>
  <si>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</si>
  <si>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</si>
  <si>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</si>
  <si>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</si>
  <si>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</si>
  <si>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</si>
  <si>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</si>
  <si>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</si>
  <si>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</si>
  <si>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</si>
  <si>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</si>
  <si>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</si>
  <si>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</si>
  <si>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</si>
  <si>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</si>
  <si>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</si>
  <si>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</si>
  <si>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</si>
  <si>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</si>
  <si>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</si>
  <si>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</si>
  <si>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</si>
  <si>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</si>
  <si>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</si>
  <si>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</si>
  <si>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</si>
  <si>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</si>
  <si>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</si>
  <si>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</si>
  <si>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</si>
  <si>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</si>
  <si>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</si>
  <si>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</si>
  <si>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</si>
  <si>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</si>
  <si>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</si>
  <si>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</si>
  <si>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</si>
  <si>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</si>
  <si>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</si>
  <si>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</si>
  <si>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</si>
  <si>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</si>
  <si>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</si>
  <si>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</si>
  <si>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</si>
  <si>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</si>
  <si>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</si>
  <si>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</si>
  <si>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</si>
  <si>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</si>
  <si>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</si>
  <si>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</si>
  <si>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</si>
  <si>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</si>
  <si>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</si>
  <si>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</si>
  <si>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</si>
  <si>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</si>
  <si>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</si>
  <si>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</si>
  <si>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</si>
  <si>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</si>
  <si>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</si>
  <si>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</si>
  <si>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</si>
  <si>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</si>
  <si>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</si>
  <si>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</si>
  <si>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</si>
  <si>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</si>
  <si>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</si>
  <si>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</si>
  <si>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</si>
  <si>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</si>
  <si>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</si>
  <si>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</si>
  <si>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</si>
  <si>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</si>
  <si>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</si>
  <si>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</si>
  <si>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</si>
  <si>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</si>
  <si>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</si>
  <si>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</si>
  <si>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</si>
  <si>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</si>
  <si>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</si>
  <si>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</si>
  <si>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</si>
  <si>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</si>
  <si>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</si>
  <si>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</si>
  <si>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</si>
  <si>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</si>
  <si>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</si>
  <si>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</si>
  <si>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</si>
  <si>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</si>
  <si>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</si>
  <si>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</si>
  <si>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</si>
  <si>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</si>
  <si>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</si>
  <si>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</si>
  <si>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</si>
  <si>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</si>
  <si>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</si>
  <si>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</si>
  <si>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</si>
  <si>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</si>
  <si>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</si>
  <si>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</si>
  <si>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</si>
  <si>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</si>
  <si>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</si>
  <si>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</si>
  <si>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</si>
  <si>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</si>
  <si>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</si>
  <si>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</si>
  <si>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</si>
  <si>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</si>
  <si>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</si>
  <si>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</si>
  <si>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</si>
  <si>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</si>
  <si>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</si>
  <si>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</si>
  <si>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</si>
  <si>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</si>
  <si>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</si>
  <si>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</si>
  <si>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</si>
  <si>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</si>
  <si>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</si>
  <si>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</si>
  <si>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</si>
  <si>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</si>
  <si>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</si>
  <si>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</si>
  <si>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</si>
  <si>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</si>
  <si>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</si>
  <si>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</si>
  <si>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</si>
  <si>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</si>
  <si>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</si>
  <si>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</si>
  <si>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</si>
  <si>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</si>
  <si>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</si>
  <si>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</si>
  <si>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</si>
  <si>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</si>
  <si>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</si>
  <si>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</si>
  <si>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</si>
  <si>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</si>
  <si>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</si>
  <si>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</si>
  <si>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</si>
  <si>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</si>
  <si>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</si>
  <si>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</si>
  <si>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</si>
  <si>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</si>
  <si>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</si>
  <si>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</si>
  <si>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</si>
  <si>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</si>
  <si>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</si>
  <si>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</si>
  <si>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</si>
  <si>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</si>
  <si>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</si>
  <si>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</si>
  <si>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</si>
  <si>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</si>
  <si>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</si>
  <si>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</si>
  <si>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</si>
  <si>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</si>
  <si>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</si>
  <si>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</si>
  <si>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</si>
  <si>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</si>
  <si>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</si>
  <si>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</si>
  <si>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</si>
  <si>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</si>
  <si>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</si>
  <si>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</si>
  <si>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</si>
  <si>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</si>
  <si>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</si>
  <si>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</si>
  <si>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</si>
  <si>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</si>
  <si>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</si>
  <si>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</si>
  <si>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</si>
  <si>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</si>
  <si>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</si>
  <si>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</si>
  <si>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</si>
  <si>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</si>
  <si>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</si>
  <si>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</si>
  <si>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</si>
  <si>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</si>
  <si>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</si>
  <si>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</si>
  <si>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</si>
  <si>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</si>
  <si>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</si>
  <si>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</si>
  <si>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</si>
  <si>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</si>
  <si>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</si>
  <si>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</si>
  <si>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</si>
  <si>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</si>
  <si>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</si>
  <si>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</si>
  <si>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</si>
  <si>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</si>
  <si>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</si>
  <si>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</si>
  <si>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</si>
  <si>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</si>
  <si>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</si>
  <si>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</si>
  <si>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</si>
  <si>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</si>
  <si>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</si>
  <si>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</si>
  <si>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</si>
  <si>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</si>
  <si>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</si>
  <si>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</si>
  <si>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</si>
  <si>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</si>
  <si>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</si>
  <si>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</si>
  <si>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</si>
  <si>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</si>
  <si>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</si>
  <si>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</si>
  <si>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</si>
  <si>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</si>
  <si>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</si>
  <si>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</si>
  <si>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</si>
  <si>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</si>
  <si>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</si>
  <si>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</si>
  <si>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</si>
  <si>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</si>
  <si>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</si>
  <si>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</si>
  <si>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</si>
  <si>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</si>
  <si>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</si>
  <si>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</si>
  <si>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</si>
  <si>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</si>
  <si>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</si>
  <si>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</si>
  <si>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</si>
  <si>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</si>
  <si>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</si>
  <si>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</si>
  <si>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</si>
  <si>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</si>
  <si>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</si>
  <si>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</si>
  <si>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</si>
  <si>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</si>
  <si>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</si>
  <si>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</si>
  <si>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</si>
  <si>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</si>
  <si>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</si>
  <si>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</si>
  <si>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</si>
  <si>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</si>
  <si>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</si>
  <si>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</si>
  <si>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</si>
  <si>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</si>
  <si>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</si>
  <si>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</si>
  <si>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</si>
  <si>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</si>
  <si>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</si>
  <si>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</si>
  <si>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</si>
  <si>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</si>
  <si>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</si>
  <si>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</si>
  <si>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</si>
  <si>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</si>
  <si>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</si>
  <si>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</si>
  <si>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</si>
  <si>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</si>
  <si>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</si>
  <si>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</si>
  <si>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</si>
  <si>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</si>
  <si>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</si>
  <si>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</si>
  <si>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</si>
  <si>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</si>
  <si>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</si>
  <si>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</si>
  <si>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</si>
  <si>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</si>
  <si>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</si>
  <si>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</si>
  <si>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</si>
  <si>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</si>
  <si>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</si>
  <si>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</si>
  <si>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</si>
  <si>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</si>
  <si>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</si>
  <si>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</si>
  <si>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</si>
  <si>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</si>
  <si>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</si>
  <si>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</si>
  <si>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</si>
  <si>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</si>
  <si>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</si>
  <si>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</si>
  <si>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</si>
  <si>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</si>
  <si>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</si>
  <si>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</si>
  <si>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</si>
  <si>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</si>
  <si>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</si>
  <si>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</si>
  <si>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</si>
  <si>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</si>
  <si>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</si>
  <si>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</si>
  <si>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</si>
  <si>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</si>
  <si>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</si>
  <si>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</si>
  <si>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</si>
  <si>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</si>
  <si>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</si>
  <si>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</si>
  <si>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</si>
  <si>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</si>
  <si>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</si>
  <si>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</si>
  <si>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</si>
  <si>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</si>
  <si>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</si>
  <si>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</si>
  <si>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</si>
  <si>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</si>
  <si>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</si>
  <si>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</si>
  <si>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</si>
  <si>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</si>
  <si>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</si>
  <si>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</si>
  <si>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</si>
  <si>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</si>
  <si>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</si>
  <si>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</si>
  <si>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</si>
  <si>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</si>
  <si>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</si>
  <si>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</si>
  <si>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</si>
  <si>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</si>
  <si>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</si>
  <si>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</si>
  <si>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</si>
  <si>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</si>
  <si>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</si>
  <si>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</si>
  <si>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</si>
  <si>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</si>
  <si>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</si>
  <si>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</si>
  <si>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</si>
  <si>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</si>
  <si>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</si>
  <si>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</si>
  <si>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</si>
  <si>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</si>
  <si>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</si>
  <si>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</si>
  <si>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</si>
  <si>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</si>
  <si>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</si>
  <si>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</si>
  <si>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</si>
  <si>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</si>
  <si>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</si>
  <si>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</si>
  <si>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</si>
  <si>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</si>
  <si>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</si>
  <si>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</si>
  <si>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</si>
  <si>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</si>
  <si>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</si>
  <si>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</si>
  <si>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</si>
  <si>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</si>
  <si>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</si>
  <si>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</si>
  <si>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</si>
  <si>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</si>
  <si>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</si>
  <si>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</si>
  <si>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</si>
  <si>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</si>
  <si>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</si>
  <si>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</si>
  <si>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</si>
  <si>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</si>
  <si>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</si>
  <si>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</si>
  <si>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</si>
  <si>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</si>
  <si>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</si>
  <si>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</si>
  <si>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</si>
  <si>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</si>
  <si>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</si>
  <si>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</si>
  <si>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</si>
  <si>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</si>
  <si>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</si>
  <si>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</si>
  <si>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</si>
  <si>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</si>
  <si>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</si>
  <si>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</si>
  <si>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</si>
  <si>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</si>
  <si>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</si>
  <si>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</si>
  <si>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</si>
  <si>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</si>
  <si>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</si>
  <si>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</si>
  <si>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</si>
  <si>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</si>
  <si>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</si>
  <si>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</si>
  <si>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</si>
  <si>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</si>
  <si>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</si>
  <si>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</si>
  <si>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</si>
  <si>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</si>
  <si>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</si>
  <si>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</si>
  <si>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</si>
  <si>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</si>
  <si>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</si>
  <si>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</si>
  <si>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</si>
  <si>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</si>
  <si>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</si>
  <si>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</si>
  <si>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</si>
  <si>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</si>
  <si>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</si>
  <si>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</si>
  <si>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</si>
  <si>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</si>
  <si>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</si>
  <si>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</si>
  <si>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</si>
  <si>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</si>
  <si>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</si>
  <si>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</si>
  <si>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</si>
  <si>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</si>
  <si>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</si>
  <si>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</si>
  <si>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</si>
  <si>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</si>
  <si>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</si>
  <si>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</si>
  <si>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</si>
  <si>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</si>
  <si>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</si>
  <si>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</si>
  <si>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</si>
  <si>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</si>
  <si>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</si>
  <si>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</si>
  <si>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</si>
  <si>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</si>
  <si>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</si>
  <si>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</si>
  <si>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</si>
  <si>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</si>
  <si>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</si>
  <si>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</si>
  <si>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</si>
  <si>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</si>
  <si>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</si>
  <si>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</si>
  <si>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</si>
  <si>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</si>
  <si>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</si>
  <si>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</si>
  <si>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</si>
  <si>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</si>
  <si>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</si>
  <si>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</si>
  <si>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</si>
  <si>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</si>
  <si>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</si>
  <si>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</si>
  <si>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</si>
  <si>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</si>
  <si>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</si>
  <si>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</si>
  <si>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</si>
  <si>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</si>
  <si>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</si>
  <si>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</si>
  <si>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</si>
  <si>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</si>
  <si>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</si>
  <si>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</si>
  <si>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</si>
  <si>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</si>
  <si>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</si>
  <si>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</si>
  <si>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</si>
  <si>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</si>
  <si>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</si>
  <si>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</si>
  <si>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</si>
  <si>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</si>
  <si>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</si>
  <si>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</si>
  <si>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</si>
  <si>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</si>
  <si>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</si>
  <si>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</si>
  <si>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</si>
  <si>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</si>
  <si>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</si>
  <si>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</si>
  <si>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</si>
  <si>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</si>
  <si>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</si>
  <si>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</si>
  <si>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</si>
  <si>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</si>
  <si>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</si>
  <si>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</si>
  <si>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</si>
  <si>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</si>
  <si>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</si>
  <si>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</si>
  <si>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</si>
  <si>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</si>
  <si>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</si>
  <si>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</si>
  <si>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</si>
  <si>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</si>
  <si>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</si>
  <si>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</si>
  <si>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</si>
  <si>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</si>
  <si>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</si>
  <si>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</si>
  <si>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</si>
  <si>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</si>
  <si>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</si>
  <si>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</si>
  <si>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</si>
  <si>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</si>
  <si>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</si>
  <si>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</si>
  <si>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</si>
  <si>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</si>
  <si>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</si>
  <si>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</si>
  <si>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</si>
  <si>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</si>
  <si>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</si>
  <si>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</si>
  <si>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</si>
  <si>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</si>
  <si>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</si>
  <si>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</si>
  <si>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</si>
  <si>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</si>
  <si>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</si>
  <si>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</si>
  <si>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</si>
  <si>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</si>
  <si>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</si>
  <si>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</si>
  <si>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</si>
  <si>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</si>
  <si>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</si>
  <si>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</si>
  <si>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</si>
  <si>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</si>
  <si>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</si>
  <si>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</si>
  <si>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</si>
  <si>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</si>
  <si>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</si>
  <si>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</si>
  <si>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</si>
  <si>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</si>
  <si>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</si>
  <si>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</si>
  <si>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</si>
  <si>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</si>
  <si>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</si>
  <si>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</si>
  <si>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</si>
  <si>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</si>
  <si>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</si>
  <si>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</si>
  <si>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</si>
  <si>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</si>
  <si>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</si>
  <si>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</si>
  <si>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</si>
  <si>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</si>
  <si>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</si>
  <si>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</si>
  <si>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</si>
  <si>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</si>
  <si>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</si>
  <si>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</si>
  <si>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</si>
  <si>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</si>
  <si>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</si>
  <si>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</si>
  <si>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</si>
  <si>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</si>
  <si>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</si>
  <si>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</si>
  <si>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</si>
  <si>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</si>
  <si>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</si>
  <si>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</si>
  <si>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</si>
  <si>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</si>
  <si>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</si>
  <si>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</si>
  <si>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</si>
  <si>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</si>
  <si>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</si>
  <si>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</si>
  <si>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</si>
  <si>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</si>
  <si>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</si>
  <si>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</si>
  <si>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</si>
  <si>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</si>
  <si>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</si>
  <si>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</si>
  <si>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</si>
  <si>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</si>
  <si>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</si>
  <si>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</si>
  <si>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</si>
  <si>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</si>
  <si>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</si>
  <si>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</si>
  <si>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</si>
  <si>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</si>
  <si>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</si>
  <si>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</si>
  <si>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</si>
  <si>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</si>
  <si>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</si>
  <si>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</si>
  <si>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</si>
  <si>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</si>
  <si>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</si>
  <si>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</si>
  <si>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</si>
  <si>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</si>
  <si>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</si>
  <si>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</si>
  <si>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</si>
  <si>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</si>
  <si>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</si>
  <si>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</si>
  <si>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</si>
  <si>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</si>
  <si>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</si>
  <si>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</si>
  <si>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</si>
  <si>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</si>
  <si>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</si>
  <si>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</si>
  <si>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</si>
  <si>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</si>
  <si>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</si>
  <si>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</si>
  <si>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</si>
  <si>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</si>
  <si>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</si>
  <si>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</si>
  <si>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</si>
  <si>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</si>
  <si>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</si>
  <si>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</si>
  <si>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</si>
  <si>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</si>
  <si>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</si>
  <si>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</si>
  <si>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</si>
  <si>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</si>
  <si>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</si>
  <si>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</si>
  <si>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</si>
  <si>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</si>
  <si>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</si>
  <si>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</si>
  <si>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</si>
  <si>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</si>
  <si>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</si>
  <si>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</si>
  <si>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</si>
  <si>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</si>
  <si>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</si>
  <si>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</si>
  <si>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</si>
  <si>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</si>
  <si>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</si>
  <si>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</si>
  <si>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</si>
  <si>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</si>
  <si>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</si>
  <si>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</si>
  <si>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</si>
  <si>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</si>
  <si>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</si>
  <si>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</si>
  <si>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</si>
  <si>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</si>
  <si>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</si>
  <si>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</si>
  <si>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</si>
  <si>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</si>
  <si>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</si>
  <si>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</si>
  <si>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</si>
  <si>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</si>
  <si>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</si>
  <si>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</si>
  <si>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</si>
  <si>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</si>
  <si>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</si>
  <si>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</si>
  <si>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</si>
  <si>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</si>
  <si>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</si>
  <si>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</si>
  <si>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</si>
  <si>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</si>
  <si>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</si>
  <si>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</si>
  <si>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</si>
  <si>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</si>
  <si>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</si>
  <si>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</si>
  <si>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</si>
  <si>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</si>
  <si>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</si>
  <si>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</si>
  <si>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</si>
  <si>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</si>
  <si>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</si>
  <si>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</si>
  <si>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</si>
  <si>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</si>
  <si>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</si>
  <si>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</si>
  <si>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</si>
  <si>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</si>
  <si>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</si>
  <si>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</si>
  <si>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</si>
  <si>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</si>
  <si>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</si>
  <si>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</si>
  <si>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</si>
  <si>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</si>
  <si>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</si>
  <si>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</si>
  <si>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</si>
  <si>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</si>
  <si>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</si>
  <si>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</si>
  <si>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</si>
  <si>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</si>
  <si>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</si>
  <si>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</si>
  <si>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</si>
  <si>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</si>
  <si>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</si>
  <si>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</si>
  <si>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</si>
  <si>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</si>
  <si>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</si>
  <si>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</si>
  <si>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</si>
  <si>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</si>
  <si>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</si>
  <si>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</si>
  <si>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</si>
  <si>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</si>
  <si>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</si>
  <si>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</si>
  <si>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</si>
  <si>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</si>
  <si>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</si>
  <si>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</si>
  <si>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</si>
  <si>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</si>
  <si>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</si>
  <si>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</si>
  <si>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</si>
  <si>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</si>
  <si>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</si>
  <si>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</si>
  <si>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</si>
  <si>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</si>
  <si>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</si>
  <si>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</si>
  <si>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</si>
  <si>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</si>
  <si>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</si>
  <si>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</si>
  <si>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</si>
  <si>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</si>
  <si>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</si>
  <si>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</si>
  <si>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</si>
  <si>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</si>
  <si>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</si>
  <si>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</si>
  <si>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</si>
  <si>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</si>
  <si>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</si>
  <si>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</si>
  <si>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</si>
  <si>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</si>
  <si>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</si>
  <si>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</si>
  <si>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</si>
  <si>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</si>
  <si>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</si>
  <si>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</si>
  <si>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</si>
  <si>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</si>
  <si>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</si>
  <si>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</si>
  <si>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</si>
  <si>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</si>
  <si>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</si>
  <si>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</si>
  <si>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</si>
  <si>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</si>
  <si>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</si>
  <si>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</si>
  <si>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</si>
  <si>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</si>
  <si>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</si>
  <si>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</si>
  <si>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</si>
  <si>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</si>
  <si>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</si>
  <si>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</si>
  <si>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</si>
  <si>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</si>
  <si>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</si>
  <si>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</si>
  <si>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</si>
  <si>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</si>
  <si>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</si>
  <si>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</si>
  <si>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</si>
  <si>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</si>
  <si>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</si>
  <si>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</si>
  <si>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</si>
  <si>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</si>
  <si>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</si>
  <si>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</si>
  <si>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</si>
  <si>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</si>
  <si>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</si>
  <si>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</si>
  <si>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</si>
  <si>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</si>
  <si>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</si>
  <si>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</si>
  <si>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</si>
  <si>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</si>
  <si>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</si>
  <si>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</si>
  <si>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</si>
  <si>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</si>
  <si>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</si>
  <si>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</si>
  <si>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</si>
  <si>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</si>
  <si>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</si>
  <si>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</si>
  <si>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</si>
  <si>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</si>
  <si>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</si>
  <si>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</si>
  <si>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</si>
  <si>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</si>
  <si>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</si>
  <si>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</si>
  <si>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</si>
  <si>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</si>
  <si>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</si>
  <si>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</si>
  <si>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</si>
  <si>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</si>
  <si>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</si>
  <si>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</si>
  <si>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</si>
  <si>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</si>
  <si>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</si>
  <si>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</si>
  <si>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</si>
  <si>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</si>
  <si>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</si>
  <si>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</si>
  <si>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</si>
  <si>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</si>
  <si>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</si>
  <si>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</si>
  <si>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</si>
  <si>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</si>
  <si>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</si>
  <si>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</si>
  <si>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</si>
  <si>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</si>
  <si>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</si>
  <si>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</si>
  <si>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</si>
  <si>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</si>
  <si>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</si>
  <si>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</si>
  <si>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</si>
  <si>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</si>
  <si>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</si>
  <si>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</si>
  <si>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</si>
  <si>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</si>
  <si>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</si>
  <si>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</si>
  <si>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</si>
  <si>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</si>
  <si>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</si>
  <si>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</si>
  <si>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</si>
  <si>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</si>
  <si>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</si>
  <si>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</si>
  <si>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</si>
  <si>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</si>
  <si>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</si>
  <si>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</si>
  <si>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</si>
  <si>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</si>
  <si>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</si>
  <si>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</si>
  <si>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</si>
  <si>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</si>
  <si>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</si>
  <si>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</si>
  <si>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</si>
  <si>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</si>
  <si>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</si>
  <si>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</si>
  <si>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</si>
  <si>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</si>
  <si>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</si>
  <si>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</si>
  <si>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</si>
  <si>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</si>
  <si>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</si>
  <si>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</si>
  <si>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</si>
  <si>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</si>
  <si>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</si>
  <si>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</si>
  <si>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</si>
  <si>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</si>
  <si>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</si>
  <si>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</si>
  <si>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</si>
  <si>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</si>
  <si>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</si>
  <si>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</si>
  <si>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</si>
  <si>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</si>
  <si>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</si>
  <si>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</si>
  <si>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</si>
  <si>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</si>
  <si>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</si>
  <si>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</si>
  <si>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</si>
  <si>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</si>
  <si>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</si>
  <si>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</si>
  <si>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</si>
  <si>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</si>
  <si>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</si>
  <si>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</si>
  <si>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</si>
  <si>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</si>
  <si>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</si>
  <si>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</si>
  <si>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</si>
  <si>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</si>
  <si>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</si>
  <si>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</si>
  <si>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</si>
  <si>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</si>
  <si>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</si>
  <si>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</si>
  <si>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</si>
  <si>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</si>
  <si>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</si>
  <si>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</si>
  <si>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</si>
  <si>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</si>
  <si>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</si>
  <si>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</si>
  <si>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</si>
  <si>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</si>
  <si>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</si>
  <si>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</si>
  <si>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</si>
  <si>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</si>
  <si>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</si>
  <si>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</si>
  <si>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</si>
  <si>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</si>
  <si>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</si>
  <si>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</si>
  <si>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</si>
  <si>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</si>
  <si>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</si>
  <si>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</si>
  <si>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</si>
  <si>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</si>
  <si>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</si>
  <si>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</si>
  <si>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</si>
  <si>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</si>
  <si>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</si>
  <si>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</si>
  <si>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</si>
  <si>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</si>
  <si>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</si>
  <si>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</si>
  <si>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</si>
  <si>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</si>
  <si>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</si>
  <si>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</si>
  <si>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</si>
  <si>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</si>
  <si>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</si>
  <si>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</si>
  <si>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</si>
  <si>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</si>
  <si>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</si>
  <si>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</si>
  <si>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</si>
  <si>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</si>
  <si>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</si>
  <si>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</si>
  <si>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</si>
  <si>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</si>
  <si>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</si>
  <si>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</si>
  <si>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</si>
  <si>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</si>
  <si>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</si>
  <si>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</si>
  <si>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</si>
  <si>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</si>
  <si>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</si>
  <si>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</si>
  <si>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</si>
  <si>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</si>
  <si>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</si>
  <si>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</si>
  <si>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</si>
  <si>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</si>
  <si>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</si>
  <si>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</si>
  <si>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</si>
  <si>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</si>
  <si>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</si>
  <si>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</si>
  <si>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</si>
  <si>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</si>
  <si>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</si>
  <si>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</si>
  <si>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</si>
  <si>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</si>
  <si>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</si>
  <si>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</si>
  <si>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</si>
  <si>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</si>
  <si>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</si>
  <si>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</si>
  <si>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</si>
  <si>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</si>
  <si>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</si>
  <si>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</si>
  <si>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</si>
  <si>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</si>
  <si>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</si>
  <si>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</si>
  <si>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</si>
  <si>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</si>
  <si>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</si>
  <si>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</si>
  <si>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</si>
  <si>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</si>
  <si>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</si>
  <si>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</si>
  <si>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</si>
  <si>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</si>
  <si>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</si>
  <si>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</si>
  <si>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</si>
  <si>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</si>
  <si>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</si>
  <si>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</si>
  <si>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</si>
  <si>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</si>
  <si>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</si>
  <si>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</si>
  <si>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</si>
  <si>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</si>
  <si>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</si>
  <si>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</si>
  <si>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</si>
  <si>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</si>
  <si>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</si>
  <si>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</si>
  <si>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</si>
  <si>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</si>
  <si>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</si>
  <si>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</si>
  <si>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</si>
  <si>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</si>
  <si>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</si>
  <si>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</si>
  <si>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</si>
  <si>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</si>
  <si>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</si>
  <si>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</si>
  <si>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</si>
  <si>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</si>
  <si>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</si>
  <si>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</si>
  <si>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</si>
  <si>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</si>
  <si>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</si>
  <si>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</si>
  <si>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</si>
  <si>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</si>
  <si>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</si>
  <si>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</si>
  <si>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</si>
  <si>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</si>
  <si>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</si>
  <si>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</si>
  <si>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</si>
  <si>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</si>
  <si>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</si>
  <si>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</si>
  <si>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</si>
  <si>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</si>
  <si>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</si>
  <si>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</si>
  <si>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</si>
  <si>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</si>
  <si>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</si>
  <si>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</si>
  <si>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</si>
  <si>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</si>
  <si>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</si>
  <si>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</si>
  <si>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</si>
  <si>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</si>
  <si>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</si>
  <si>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</si>
  <si>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</si>
  <si>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</si>
  <si>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</si>
  <si>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</si>
  <si>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</si>
  <si>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</si>
  <si>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</si>
  <si>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</si>
  <si>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</si>
  <si>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</si>
  <si>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</si>
  <si>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</si>
  <si>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</si>
  <si>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</si>
  <si>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</si>
  <si>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</si>
  <si>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</si>
  <si>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</si>
  <si>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</si>
  <si>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</si>
  <si>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</si>
  <si>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</si>
  <si>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</si>
  <si>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</si>
  <si>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</si>
  <si>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</si>
  <si>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</si>
  <si>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</si>
  <si>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</si>
  <si>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</si>
  <si>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</si>
  <si>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</si>
  <si>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</si>
  <si>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</si>
  <si>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</si>
  <si>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</si>
  <si>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</si>
  <si>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</si>
  <si>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</si>
  <si>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</si>
  <si>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</si>
  <si>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</si>
  <si>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</si>
  <si>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</si>
  <si>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</si>
  <si>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</si>
  <si>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</si>
  <si>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</si>
  <si>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</si>
  <si>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</si>
  <si>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</si>
  <si>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</si>
  <si>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</si>
  <si>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</si>
  <si>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</si>
  <si>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</si>
  <si>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</si>
  <si>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</si>
  <si>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</si>
  <si>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</si>
  <si>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</si>
  <si>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</si>
  <si>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</si>
  <si>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</si>
  <si>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</si>
  <si>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</si>
  <si>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</si>
  <si>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</si>
  <si>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</si>
  <si>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</si>
  <si>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</si>
  <si>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</si>
  <si>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</si>
  <si>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</si>
  <si>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</si>
  <si>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</si>
  <si>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</si>
  <si>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</si>
  <si>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</si>
  <si>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</si>
  <si>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</si>
  <si>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</si>
  <si>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</si>
  <si>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</si>
  <si>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</si>
  <si>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</si>
  <si>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</si>
  <si>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</si>
  <si>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</si>
  <si>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</si>
  <si>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</si>
  <si>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</si>
  <si>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</si>
  <si>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</si>
  <si>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</si>
  <si>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</si>
  <si>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</si>
  <si>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</si>
  <si>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</si>
  <si>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</si>
  <si>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</si>
  <si>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</si>
  <si>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</si>
  <si>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</si>
  <si>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</si>
  <si>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</si>
  <si>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</si>
  <si>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</si>
  <si>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</si>
  <si>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</si>
  <si>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</si>
  <si>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</si>
  <si>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</si>
  <si>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</si>
  <si>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</si>
  <si>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</si>
  <si>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</si>
  <si>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</si>
  <si>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</si>
  <si>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</si>
  <si>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</si>
  <si>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</si>
  <si>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</si>
  <si>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</si>
  <si>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</si>
  <si>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</si>
  <si>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</si>
  <si>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</si>
  <si>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</si>
  <si>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</si>
  <si>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</si>
  <si>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</si>
  <si>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</si>
  <si>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</si>
  <si>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</si>
  <si>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</si>
  <si>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</si>
  <si>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</si>
  <si>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</si>
  <si>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</si>
  <si>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</si>
  <si>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</si>
  <si>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</si>
  <si>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</si>
  <si>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</si>
  <si>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</si>
  <si>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</si>
  <si>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</si>
  <si>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</si>
  <si>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</si>
  <si>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</si>
  <si>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</si>
  <si>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</si>
  <si>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</si>
  <si>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</si>
  <si>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</si>
  <si>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</si>
  <si>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</si>
  <si>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</si>
  <si>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</si>
  <si>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</si>
  <si>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</si>
  <si>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</si>
  <si>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</si>
  <si>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</si>
  <si>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</si>
  <si>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</si>
  <si>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</si>
  <si>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</si>
  <si>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</si>
  <si>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</si>
  <si>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</si>
  <si>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</si>
  <si>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</si>
  <si>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</si>
  <si>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</si>
  <si>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</si>
  <si>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</si>
  <si>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</si>
  <si>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</si>
  <si>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</si>
  <si>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</si>
  <si>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</si>
  <si>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</si>
  <si>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</si>
  <si>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</si>
  <si>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</si>
  <si>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</si>
  <si>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</si>
  <si>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</si>
  <si>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</si>
  <si>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</si>
  <si>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</si>
  <si>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</si>
  <si>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</si>
  <si>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</si>
  <si>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</si>
  <si>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</si>
  <si>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</si>
  <si>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</si>
  <si>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</si>
  <si>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</si>
  <si>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</si>
  <si>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</si>
  <si>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</si>
  <si>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</si>
  <si>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</si>
  <si>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</si>
  <si>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</si>
  <si>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</si>
  <si>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</si>
  <si>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</si>
  <si>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</si>
  <si>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</si>
  <si>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</si>
  <si>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</si>
  <si>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</si>
  <si>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</si>
  <si>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</si>
  <si>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</si>
  <si>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</si>
  <si>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</si>
  <si>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</si>
  <si>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</si>
  <si>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</si>
  <si>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</si>
  <si>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</si>
  <si>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</si>
  <si>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</si>
  <si>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</si>
  <si>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</si>
  <si>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</si>
  <si>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</si>
  <si>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</si>
  <si>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</si>
  <si>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</si>
  <si>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</si>
  <si>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</si>
  <si>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</si>
  <si>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</si>
  <si>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</si>
  <si>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</si>
  <si>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</si>
  <si>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</si>
  <si>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</si>
  <si>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</si>
  <si>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</si>
  <si>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</si>
  <si>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</si>
  <si>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</si>
  <si>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</si>
  <si>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</si>
  <si>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</si>
  <si>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</si>
  <si>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</si>
  <si>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</si>
  <si>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</si>
  <si>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</si>
  <si>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</si>
  <si>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</si>
  <si>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</si>
  <si>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</si>
  <si>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</si>
  <si>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</si>
  <si>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</si>
  <si>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</si>
  <si>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</si>
  <si>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</si>
  <si>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</si>
  <si>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</si>
  <si>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</si>
  <si>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</si>
  <si>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</si>
  <si>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</si>
  <si>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</si>
  <si>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</si>
  <si>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</si>
  <si>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</si>
  <si>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</si>
  <si>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</si>
  <si>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</si>
  <si>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</si>
  <si>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</si>
  <si>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</si>
  <si>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</si>
  <si>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</si>
  <si>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</si>
  <si>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</si>
  <si>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</si>
  <si>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</si>
  <si>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</si>
  <si>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</si>
  <si>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</si>
  <si>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</si>
  <si>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</si>
  <si>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</si>
  <si>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</si>
  <si>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</si>
  <si>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</si>
  <si>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</si>
  <si>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</si>
  <si>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</si>
  <si>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</si>
  <si>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</si>
  <si>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</si>
  <si>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</si>
  <si>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</si>
  <si>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</si>
  <si>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</si>
  <si>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</si>
  <si>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</si>
  <si>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</si>
  <si>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</si>
  <si>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</si>
  <si>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</si>
  <si>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</si>
  <si>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</si>
  <si>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</si>
  <si>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</si>
  <si>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</si>
  <si>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</si>
  <si>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</si>
  <si>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</si>
  <si>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</si>
  <si>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</si>
  <si>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</si>
  <si>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</si>
  <si>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</si>
  <si>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</si>
  <si>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</si>
  <si>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</si>
  <si>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</si>
  <si>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</si>
  <si>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</si>
  <si>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</si>
  <si>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</si>
  <si>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</si>
  <si>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</si>
  <si>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</si>
  <si>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</si>
  <si>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</si>
  <si>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</si>
  <si>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</si>
  <si>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</si>
  <si>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</si>
  <si>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</si>
  <si>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</si>
  <si>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</si>
  <si>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</si>
  <si>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</si>
  <si>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</si>
  <si>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</si>
  <si>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</si>
  <si>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</si>
  <si>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</si>
  <si>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</si>
  <si>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</si>
  <si>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</si>
  <si>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</si>
  <si>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</si>
  <si>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</si>
  <si>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</si>
  <si>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</si>
  <si>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</si>
  <si>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</si>
  <si>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</si>
  <si>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</si>
  <si>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</si>
  <si>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</si>
  <si>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</si>
  <si>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</si>
  <si>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</si>
  <si>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</si>
  <si>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</si>
  <si>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</si>
  <si>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</si>
  <si>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</si>
  <si>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</si>
  <si>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</si>
  <si>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</si>
  <si>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</si>
  <si>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</si>
  <si>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</si>
  <si>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</si>
  <si>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</si>
  <si>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</si>
  <si>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</si>
  <si>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</si>
  <si>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</si>
  <si>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</si>
  <si>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</si>
  <si>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</si>
  <si>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</si>
  <si>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</si>
  <si>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</si>
  <si>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</si>
  <si>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</si>
  <si>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</si>
  <si>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</si>
  <si>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</si>
  <si>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</si>
  <si>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</si>
  <si>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</si>
  <si>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</si>
  <si>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</si>
  <si>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</si>
  <si>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</si>
  <si>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</si>
  <si>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</si>
  <si>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</si>
  <si>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</si>
  <si>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</si>
  <si>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</si>
  <si>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</si>
  <si>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</si>
  <si>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</si>
  <si>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</si>
  <si>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</si>
  <si>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</si>
  <si>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</si>
  <si>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</si>
  <si>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</si>
  <si>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</si>
  <si>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</si>
  <si>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</si>
  <si>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</si>
  <si>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</si>
  <si>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</si>
  <si>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</si>
  <si>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</si>
  <si>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</si>
  <si>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</si>
  <si>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</si>
  <si>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</si>
  <si>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</si>
  <si>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</si>
  <si>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</si>
  <si>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</si>
  <si>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</si>
  <si>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</si>
  <si>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</si>
  <si>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</si>
  <si>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</si>
  <si>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</si>
  <si>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</si>
  <si>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</si>
  <si>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</si>
  <si>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</si>
  <si>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</si>
  <si>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</si>
  <si>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</si>
  <si>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</si>
  <si>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</si>
  <si>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</si>
  <si>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</si>
  <si>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</si>
  <si>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</si>
  <si>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</si>
  <si>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</si>
  <si>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</si>
  <si>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</si>
  <si>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</si>
  <si>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</si>
  <si>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</si>
  <si>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</si>
  <si>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</si>
  <si>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</si>
  <si>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</si>
  <si>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</si>
  <si>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</si>
  <si>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</si>
  <si>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</si>
  <si>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</si>
  <si>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</si>
  <si>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</si>
  <si>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</si>
  <si>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</si>
  <si>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</si>
  <si>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</si>
  <si>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</si>
  <si>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</si>
  <si>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</si>
  <si>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</si>
  <si>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</si>
  <si>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</si>
  <si>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</si>
  <si>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</si>
  <si>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</si>
  <si>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</si>
  <si>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</si>
  <si>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</si>
  <si>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</si>
  <si>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</si>
  <si>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</si>
  <si>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</si>
  <si>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</si>
  <si>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</si>
  <si>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</si>
  <si>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</si>
  <si>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</si>
  <si>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</si>
  <si>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</si>
  <si>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</si>
  <si>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</si>
  <si>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</si>
  <si>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</si>
  <si>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</si>
  <si>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</si>
  <si>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</si>
  <si>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</si>
  <si>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</si>
  <si>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</si>
  <si>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</si>
  <si>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</si>
  <si>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</si>
  <si>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</si>
  <si>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</si>
  <si>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</si>
  <si>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</si>
  <si>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</si>
  <si>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</si>
  <si>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</si>
  <si>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</si>
  <si>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</si>
  <si>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</si>
  <si>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</si>
  <si>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</si>
  <si>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</si>
  <si>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</si>
  <si>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</si>
  <si>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</si>
  <si>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</si>
  <si>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</si>
  <si>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</si>
  <si>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</si>
  <si>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</si>
  <si>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</si>
  <si>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</si>
  <si>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</si>
  <si>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</si>
  <si>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</si>
  <si>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</si>
  <si>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</si>
  <si>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</si>
  <si>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</si>
  <si>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</si>
  <si>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</si>
  <si>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</si>
  <si>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</si>
  <si>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</si>
  <si>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</si>
  <si>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</si>
  <si>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</si>
  <si>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</si>
  <si>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</si>
  <si>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</si>
  <si>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</si>
  <si>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</si>
  <si>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</si>
  <si>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</si>
  <si>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</si>
  <si>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</si>
  <si>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</si>
  <si>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</si>
  <si>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</si>
  <si>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</si>
  <si>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</si>
  <si>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</si>
  <si>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</si>
  <si>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</si>
  <si>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</si>
  <si>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</si>
  <si>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</si>
  <si>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</si>
  <si>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</si>
  <si>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</si>
  <si>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</si>
  <si>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</si>
  <si>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</si>
  <si>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</si>
  <si>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</si>
  <si>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</si>
  <si>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</si>
  <si>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</si>
  <si>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</si>
  <si>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</si>
  <si>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</si>
  <si>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</si>
  <si>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</si>
  <si>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</si>
  <si>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</si>
  <si>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</si>
  <si>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</si>
  <si>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</si>
  <si>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</si>
  <si>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</si>
  <si>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</si>
  <si>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</si>
  <si>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</si>
  <si>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</si>
  <si>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</si>
  <si>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</si>
  <si>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</si>
  <si>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</si>
  <si>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</si>
  <si>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</si>
  <si>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</si>
  <si>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</si>
  <si>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</si>
  <si>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</si>
  <si>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</si>
  <si>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</si>
  <si>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</si>
  <si>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</si>
  <si>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</si>
  <si>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</si>
  <si>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</si>
  <si>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</si>
  <si>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</si>
  <si>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</si>
  <si>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</si>
  <si>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</si>
  <si>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</si>
  <si>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</si>
  <si>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</si>
  <si>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</si>
  <si>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</si>
  <si>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</si>
  <si>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</si>
  <si>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</si>
  <si>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</si>
  <si>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</si>
  <si>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</si>
  <si>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</si>
  <si>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</si>
  <si>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</si>
  <si>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</si>
  <si>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</si>
  <si>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</si>
  <si>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</si>
  <si>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</si>
  <si>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</si>
  <si>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</si>
  <si>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</si>
  <si>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</si>
  <si>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</si>
  <si>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</si>
  <si>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</si>
  <si>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</si>
  <si>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</si>
  <si>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</si>
  <si>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</si>
  <si>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</si>
  <si>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</si>
  <si>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</si>
  <si>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</si>
  <si>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</si>
  <si>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</si>
  <si>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</si>
  <si>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</si>
  <si>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</si>
  <si>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</si>
  <si>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</si>
  <si>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</si>
  <si>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</si>
  <si>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</si>
  <si>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</si>
  <si>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</si>
  <si>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</si>
  <si>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</si>
  <si>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</si>
  <si>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</si>
  <si>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</si>
  <si>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</si>
  <si>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</si>
  <si>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</si>
  <si>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</si>
  <si>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</si>
  <si>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</si>
  <si>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</si>
  <si>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</si>
  <si>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</si>
  <si>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</si>
  <si>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</si>
  <si>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</si>
  <si>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</si>
  <si>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</si>
  <si>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</si>
  <si>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</si>
  <si>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</si>
  <si>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</si>
  <si>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</si>
  <si>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</si>
  <si>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</si>
  <si>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</si>
  <si>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</si>
  <si>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</si>
  <si>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</si>
  <si>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</si>
  <si>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</si>
  <si>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</si>
  <si>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</si>
  <si>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</si>
  <si>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</si>
  <si>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</si>
  <si>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</si>
  <si>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</si>
  <si>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</si>
  <si>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</si>
  <si>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</si>
  <si>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</si>
  <si>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</si>
  <si>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</si>
  <si>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</si>
  <si>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</si>
  <si>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</si>
  <si>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</si>
  <si>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</si>
  <si>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</si>
  <si>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</si>
  <si>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</si>
  <si>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</si>
  <si>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</si>
  <si>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</si>
  <si>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</si>
  <si>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</si>
  <si>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</si>
  <si>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</si>
  <si>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</si>
  <si>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</si>
  <si>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</si>
  <si>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</si>
  <si>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</si>
  <si>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</si>
  <si>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</si>
  <si>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</si>
  <si>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</si>
  <si>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</si>
  <si>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</si>
  <si>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</si>
  <si>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</si>
  <si>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</si>
  <si>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</si>
  <si>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</si>
  <si>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</si>
  <si>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</si>
  <si>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</si>
  <si>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</si>
  <si>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</si>
  <si>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</si>
  <si>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</si>
  <si>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</si>
  <si>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</si>
  <si>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</si>
  <si>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</si>
  <si>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</si>
  <si>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</si>
  <si>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</si>
  <si>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</si>
  <si>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</si>
  <si>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</si>
  <si>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</si>
  <si>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</si>
  <si>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</si>
  <si>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</si>
  <si>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</si>
  <si>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</si>
  <si>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</si>
  <si>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</si>
  <si>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</si>
  <si>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</si>
  <si>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</si>
  <si>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</si>
  <si>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</si>
  <si>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</si>
  <si>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</si>
  <si>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</si>
  <si>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</si>
  <si>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</si>
  <si>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</si>
  <si>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</si>
  <si>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</si>
  <si>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</si>
  <si>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</si>
  <si>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</si>
  <si>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</si>
  <si>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</si>
  <si>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</si>
  <si>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</si>
  <si>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</si>
  <si>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</si>
  <si>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</si>
  <si>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</si>
  <si>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</si>
  <si>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</si>
  <si>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</si>
  <si>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</si>
  <si>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</si>
  <si>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</si>
  <si>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</si>
  <si>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</si>
  <si>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</si>
  <si>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</si>
  <si>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</si>
  <si>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</si>
  <si>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</si>
  <si>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</si>
  <si>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</si>
  <si>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</si>
  <si>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</si>
  <si>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</si>
  <si>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</si>
  <si>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</si>
  <si>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</si>
  <si>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</si>
  <si>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</si>
  <si>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</si>
  <si>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</si>
  <si>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</si>
  <si>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</si>
  <si>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</si>
  <si>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</si>
  <si>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</si>
  <si>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</si>
  <si>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</si>
  <si>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</si>
  <si>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</si>
  <si>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</si>
  <si>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</si>
  <si>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</si>
  <si>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</si>
  <si>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</si>
  <si>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</si>
  <si>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</si>
  <si>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</si>
  <si>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</si>
  <si>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</si>
  <si>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</si>
  <si>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</si>
  <si>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</si>
  <si>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</si>
  <si>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</si>
  <si>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</si>
  <si>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</si>
  <si>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</si>
  <si>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</si>
  <si>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</si>
  <si>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</si>
  <si>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</si>
  <si>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</si>
  <si>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</si>
  <si>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</si>
  <si>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</si>
  <si>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</si>
  <si>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</si>
  <si>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</si>
  <si>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</si>
  <si>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</si>
  <si>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</si>
  <si>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</si>
  <si>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</si>
  <si>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</si>
  <si>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</si>
  <si>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</si>
  <si>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</si>
  <si>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</si>
  <si>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</si>
  <si>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</si>
  <si>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</si>
  <si>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</si>
  <si>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</si>
  <si>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</si>
  <si>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</si>
  <si>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</si>
  <si>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</si>
  <si>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</si>
  <si>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</si>
  <si>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</si>
  <si>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</si>
  <si>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</si>
  <si>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</si>
  <si>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</si>
  <si>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</si>
  <si>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</si>
  <si>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</si>
  <si>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</si>
  <si>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</si>
  <si>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</si>
  <si>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</si>
  <si>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</si>
  <si>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</si>
  <si>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</si>
  <si>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</si>
  <si>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</si>
  <si>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</si>
  <si>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</si>
  <si>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</si>
  <si>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</si>
  <si>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</si>
  <si>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</si>
  <si>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</si>
  <si>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</si>
  <si>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</si>
  <si>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</si>
  <si>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</si>
  <si>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</si>
  <si>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</si>
  <si>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</si>
  <si>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</si>
  <si>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</si>
  <si>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</si>
  <si>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</si>
  <si>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</si>
  <si>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</si>
  <si>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</si>
  <si>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</si>
  <si>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</si>
  <si>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</si>
  <si>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</si>
  <si>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</si>
  <si>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</si>
  <si>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</si>
  <si>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</si>
  <si>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</si>
  <si>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</si>
  <si>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</si>
  <si>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</si>
  <si>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</si>
  <si>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</si>
  <si>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</si>
  <si>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</si>
  <si>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</si>
  <si>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</si>
  <si>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</si>
  <si>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</si>
  <si>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</si>
  <si>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</si>
  <si>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</si>
  <si>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</si>
  <si>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</si>
  <si>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</si>
  <si>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</si>
  <si>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</si>
  <si>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</si>
  <si>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</si>
  <si>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</si>
  <si>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</si>
  <si>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</si>
  <si>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</si>
  <si>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</si>
  <si>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</si>
  <si>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</si>
  <si>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</si>
  <si>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</si>
  <si>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</si>
  <si>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</si>
  <si>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</si>
  <si>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</si>
  <si>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</si>
  <si>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</si>
  <si>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</si>
  <si>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</si>
  <si>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</si>
  <si>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</si>
  <si>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</si>
  <si>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</si>
  <si>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</si>
  <si>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</si>
  <si>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</si>
  <si>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</si>
  <si>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</si>
  <si>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</si>
  <si>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</si>
  <si>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</si>
  <si>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</si>
  <si>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</si>
  <si>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</si>
  <si>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</si>
  <si>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</si>
  <si>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</si>
  <si>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</si>
  <si>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</si>
  <si>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</si>
  <si>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</si>
  <si>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</si>
  <si>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</si>
  <si>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</si>
  <si>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</si>
  <si>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</si>
  <si>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</si>
  <si>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</si>
  <si>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</si>
  <si>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</si>
  <si>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</si>
  <si>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</si>
  <si>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</si>
  <si>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</si>
  <si>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</si>
  <si>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</si>
  <si>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</si>
  <si>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</si>
  <si>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</si>
  <si>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</si>
  <si>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</si>
  <si>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</si>
  <si>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</si>
  <si>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</si>
  <si>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</si>
  <si>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</si>
  <si>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</si>
  <si>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</si>
  <si>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</si>
  <si>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</si>
  <si>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</si>
  <si>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</si>
  <si>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</si>
  <si>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</si>
  <si>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</si>
  <si>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</si>
  <si>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</si>
  <si>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</si>
  <si>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</si>
  <si>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</si>
  <si>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</si>
  <si>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</si>
  <si>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</si>
  <si>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</si>
  <si>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</si>
  <si>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</si>
  <si>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</si>
  <si>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</si>
  <si>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</si>
  <si>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</si>
  <si>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</si>
  <si>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</si>
  <si>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</si>
  <si>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</si>
  <si>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</si>
  <si>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</si>
  <si>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</si>
  <si>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</si>
  <si>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</si>
  <si>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</si>
  <si>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</si>
  <si>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</si>
  <si>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</si>
  <si>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</si>
  <si>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</si>
  <si>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</si>
  <si>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</si>
  <si>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</si>
  <si>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</si>
  <si>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</si>
  <si>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</si>
  <si>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</si>
  <si>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</si>
  <si>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</si>
  <si>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</si>
  <si>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</si>
  <si>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</si>
  <si>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</si>
  <si>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</si>
  <si>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</si>
  <si>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</si>
  <si>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</si>
  <si>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</si>
  <si>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</si>
  <si>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</si>
  <si>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</si>
  <si>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</si>
  <si>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</si>
  <si>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</si>
  <si>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</si>
  <si>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</si>
  <si>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</si>
  <si>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</si>
  <si>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</si>
  <si>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</si>
  <si>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</si>
  <si>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</si>
  <si>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</si>
  <si>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</si>
  <si>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</si>
  <si>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</si>
  <si>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</si>
  <si>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</si>
  <si>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</si>
  <si>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</si>
  <si>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</si>
  <si>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</si>
  <si>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</si>
  <si>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</si>
  <si>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</si>
  <si>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</si>
  <si>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</si>
  <si>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</si>
  <si>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</si>
  <si>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</si>
  <si>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</si>
  <si>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</si>
  <si>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</si>
  <si>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</si>
  <si>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</si>
  <si>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</si>
  <si>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</si>
  <si>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</si>
  <si>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</si>
  <si>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</si>
  <si>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</si>
  <si>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</si>
  <si>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</si>
  <si>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</si>
  <si>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</si>
  <si>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</si>
  <si>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</si>
  <si>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</si>
  <si>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</si>
  <si>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</si>
  <si>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</si>
  <si>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</si>
  <si>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</si>
  <si>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</si>
  <si>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</si>
  <si>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</si>
  <si>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</si>
  <si>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</si>
  <si>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</si>
  <si>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</si>
  <si>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</si>
  <si>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</si>
  <si>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</si>
  <si>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</si>
  <si>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</si>
  <si>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</si>
  <si>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</si>
  <si>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</si>
  <si>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</si>
  <si>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</si>
  <si>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</si>
  <si>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</si>
  <si>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</si>
  <si>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</si>
  <si>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</si>
  <si>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</si>
  <si>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</si>
  <si>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</si>
  <si>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</si>
  <si>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</si>
  <si>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</si>
  <si>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</si>
  <si>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</si>
  <si>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</si>
  <si>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</si>
  <si>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</si>
  <si>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</si>
  <si>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</si>
  <si>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</si>
  <si>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</si>
  <si>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</si>
  <si>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</si>
  <si>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</si>
  <si>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</si>
  <si>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</si>
  <si>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</si>
  <si>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</si>
  <si>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</si>
  <si>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</si>
  <si>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</si>
  <si>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</si>
  <si>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</si>
  <si>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</si>
  <si>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</si>
  <si>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</si>
  <si>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</si>
  <si>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</si>
  <si>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</si>
  <si>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</si>
  <si>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</si>
  <si>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</si>
  <si>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</si>
  <si>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</si>
  <si>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</si>
  <si>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</si>
  <si>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</si>
  <si>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</si>
  <si>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</si>
  <si>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</si>
  <si>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</si>
  <si>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</si>
  <si>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</si>
  <si>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</si>
  <si>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</si>
  <si>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</si>
  <si>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</si>
  <si>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</si>
  <si>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</si>
  <si>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</si>
  <si>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</si>
  <si>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</si>
  <si>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</si>
  <si>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</si>
  <si>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</si>
  <si>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</si>
  <si>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</si>
  <si>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</si>
  <si>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</si>
  <si>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</si>
  <si>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</si>
  <si>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</si>
  <si>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</si>
  <si>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</si>
  <si>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</si>
  <si>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</si>
  <si>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</si>
  <si>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</si>
  <si>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</si>
  <si>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</si>
  <si>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</si>
  <si>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</si>
  <si>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</si>
  <si>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</si>
  <si>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</si>
  <si>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</si>
  <si>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</si>
  <si>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</si>
  <si>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</si>
  <si>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</si>
  <si>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</si>
  <si>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</si>
  <si>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</si>
  <si>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</si>
  <si>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</si>
  <si>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</si>
  <si>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</si>
  <si>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</si>
  <si>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</si>
  <si>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</si>
  <si>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</si>
  <si>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</si>
  <si>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</si>
  <si>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</si>
  <si>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</si>
  <si>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</si>
  <si>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</si>
  <si>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</si>
  <si>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</si>
  <si>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</si>
  <si>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</si>
  <si>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</si>
  <si>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</si>
  <si>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</si>
  <si>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</si>
  <si>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</si>
  <si>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</si>
  <si>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</si>
  <si>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</si>
  <si>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</si>
  <si>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</si>
  <si>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</si>
  <si>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</si>
  <si>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</si>
  <si>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</si>
  <si>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</si>
  <si>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</si>
  <si>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</si>
  <si>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</si>
  <si>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</si>
  <si>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</si>
  <si>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</si>
  <si>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</si>
  <si>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</si>
  <si>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</si>
  <si>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</si>
  <si>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</si>
  <si>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</si>
  <si>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</si>
  <si>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</si>
  <si>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</si>
  <si>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</si>
  <si>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</si>
  <si>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</si>
  <si>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</si>
  <si>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</si>
  <si>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</si>
  <si>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</si>
  <si>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</si>
  <si>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</si>
  <si>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</si>
  <si>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</si>
  <si>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</si>
  <si>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</si>
  <si>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</si>
  <si>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</si>
  <si>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</si>
  <si>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</si>
  <si>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</si>
  <si>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</si>
  <si>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</si>
  <si>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</si>
  <si>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</si>
  <si>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</si>
  <si>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</si>
  <si>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</si>
  <si>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</si>
  <si>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</si>
  <si>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</si>
  <si>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</si>
  <si>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</si>
  <si>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</si>
  <si>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</si>
  <si>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</si>
  <si>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</si>
  <si>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</si>
  <si>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</si>
  <si>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</si>
  <si>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</si>
  <si>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</si>
  <si>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</si>
  <si>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</si>
  <si>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</si>
  <si>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</si>
  <si>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</si>
  <si>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</si>
  <si>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</si>
  <si>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</si>
  <si>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</si>
  <si>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</si>
  <si>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</si>
  <si>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</si>
  <si>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</si>
  <si>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</si>
  <si>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</si>
  <si>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</si>
  <si>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</si>
  <si>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</si>
  <si>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</si>
  <si>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</si>
  <si>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</si>
  <si>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</si>
  <si>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</si>
  <si>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</si>
  <si>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</si>
  <si>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</si>
  <si>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</si>
  <si>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</si>
  <si>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</si>
  <si>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</si>
  <si>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</si>
  <si>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</si>
  <si>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</si>
  <si>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</si>
  <si>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</si>
  <si>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</si>
  <si>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</si>
  <si>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</si>
  <si>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</si>
  <si>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</si>
  <si>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</si>
  <si>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</si>
  <si>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</si>
  <si>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</si>
  <si>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</si>
  <si>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</si>
  <si>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</si>
  <si>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</si>
  <si>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</si>
  <si>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</si>
  <si>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</si>
  <si>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</si>
  <si>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</si>
  <si>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</si>
  <si>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</si>
  <si>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</si>
  <si>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</si>
  <si>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</si>
  <si>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</si>
  <si>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</si>
  <si>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</si>
  <si>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</si>
  <si>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</si>
  <si>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</si>
  <si>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</si>
  <si>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</si>
  <si>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</si>
  <si>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</si>
  <si>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</si>
  <si>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</si>
  <si>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</si>
  <si>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</si>
  <si>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</si>
  <si>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</si>
  <si>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</si>
  <si>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</si>
  <si>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</si>
  <si>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</si>
  <si>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</si>
  <si>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</si>
  <si>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</si>
  <si>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</si>
  <si>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</si>
  <si>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</si>
  <si>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</si>
  <si>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</si>
  <si>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</si>
  <si>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</si>
  <si>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</si>
  <si>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</si>
  <si>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</si>
  <si>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</si>
  <si>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</si>
  <si>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</si>
  <si>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</si>
  <si>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</si>
  <si>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</si>
  <si>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</si>
  <si>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</si>
  <si>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</si>
  <si>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</si>
  <si>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</si>
  <si>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</si>
  <si>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</si>
  <si>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</si>
  <si>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</si>
  <si>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</si>
  <si>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</si>
  <si>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</si>
  <si>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</si>
  <si>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</si>
  <si>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</si>
  <si>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</si>
  <si>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</si>
  <si>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</si>
  <si>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</si>
  <si>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</si>
  <si>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</si>
  <si>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</si>
  <si>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</si>
  <si>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</si>
  <si>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</si>
  <si>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</si>
  <si>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</si>
  <si>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</si>
  <si>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</si>
  <si>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</si>
  <si>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</si>
  <si>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</si>
  <si>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</si>
  <si>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</si>
  <si>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</si>
  <si>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</si>
  <si>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</si>
  <si>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</si>
  <si>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</si>
  <si>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</si>
  <si>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</si>
  <si>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</si>
  <si>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</si>
  <si>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</si>
  <si>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</si>
  <si>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</si>
  <si>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</si>
  <si>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</si>
  <si>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</si>
  <si>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</si>
  <si>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</si>
  <si>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</si>
  <si>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</si>
  <si>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</si>
  <si>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</si>
  <si>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</si>
  <si>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</si>
  <si>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</si>
  <si>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</si>
  <si>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</si>
  <si>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</si>
  <si>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</si>
  <si>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</si>
  <si>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</si>
  <si>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</si>
  <si>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</si>
  <si>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</si>
  <si>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</si>
  <si>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</si>
  <si>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</si>
  <si>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</si>
  <si>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</si>
  <si>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</si>
  <si>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</si>
  <si>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</si>
  <si>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</si>
  <si>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</si>
  <si>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</si>
  <si>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</si>
  <si>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</si>
  <si>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</si>
  <si>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</si>
  <si>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</si>
  <si>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</si>
  <si>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</si>
  <si>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</si>
  <si>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</si>
  <si>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</si>
  <si>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</si>
  <si>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</si>
  <si>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</si>
  <si>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</si>
  <si>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</si>
  <si>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</si>
  <si>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</si>
  <si>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</si>
  <si>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</si>
  <si>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</si>
  <si>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</si>
  <si>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</si>
  <si>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</si>
  <si>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</si>
  <si>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</si>
  <si>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</si>
  <si>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</si>
  <si>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</si>
  <si>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</si>
  <si>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</si>
  <si>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</si>
  <si>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</si>
  <si>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</si>
  <si>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</si>
  <si>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</si>
  <si>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</si>
  <si>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</si>
  <si>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</si>
  <si>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</si>
  <si>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</si>
  <si>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</si>
  <si>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</si>
  <si>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</si>
  <si>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</si>
  <si>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</si>
  <si>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</si>
  <si>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</si>
  <si>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</si>
  <si>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</si>
  <si>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</si>
  <si>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</si>
  <si>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</si>
  <si>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</si>
  <si>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</si>
  <si>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</si>
  <si>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</si>
  <si>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</si>
  <si>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</si>
  <si>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</si>
  <si>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</si>
  <si>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</si>
  <si>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</si>
  <si>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</si>
  <si>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</si>
  <si>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</si>
  <si>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</si>
  <si>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</si>
  <si>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</si>
  <si>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</si>
  <si>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</si>
  <si>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</si>
  <si>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</si>
  <si>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</si>
  <si>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</si>
  <si>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</si>
  <si>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</si>
  <si>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</si>
  <si>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</si>
  <si>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</si>
  <si>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</si>
  <si>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</si>
  <si>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</si>
  <si>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</si>
  <si>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</si>
  <si>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</si>
  <si>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</si>
  <si>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</si>
  <si>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</si>
  <si>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</si>
  <si>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</si>
  <si>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</si>
  <si>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</si>
  <si>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</si>
  <si>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</si>
  <si>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</si>
  <si>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</si>
  <si>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</si>
  <si>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</si>
  <si>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</si>
  <si>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</si>
  <si>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</si>
  <si>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</si>
  <si>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</si>
  <si>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</si>
  <si>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</si>
  <si>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</si>
  <si>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</si>
  <si>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</si>
  <si>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</si>
  <si>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</si>
  <si>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</si>
  <si>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</si>
  <si>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</si>
  <si>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</si>
  <si>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</si>
  <si>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</si>
  <si>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</si>
  <si>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</si>
  <si>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</si>
  <si>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</si>
  <si>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</si>
  <si>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</si>
  <si>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</si>
  <si>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</si>
  <si>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</si>
  <si>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</si>
  <si>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</si>
  <si>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</si>
  <si>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</si>
  <si>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</si>
  <si>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</si>
  <si>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</si>
  <si>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</si>
  <si>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</si>
  <si>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</si>
  <si>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</si>
  <si>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</si>
  <si>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</si>
  <si>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</si>
  <si>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</si>
  <si>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</si>
  <si>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</si>
  <si>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</si>
  <si>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</si>
  <si>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</si>
  <si>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</si>
  <si>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</si>
  <si>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</si>
  <si>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</si>
  <si>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</si>
  <si>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</si>
  <si>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</si>
  <si>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</si>
  <si>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</si>
  <si>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</si>
  <si>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</si>
  <si>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</si>
  <si>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</si>
  <si>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</si>
  <si>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</si>
  <si>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</si>
  <si>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</si>
  <si>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</si>
  <si>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</si>
  <si>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</si>
  <si>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</si>
  <si>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</si>
  <si>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</si>
  <si>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</si>
  <si>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</si>
  <si>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</si>
  <si>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</si>
  <si>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</si>
  <si>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</si>
  <si>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</si>
  <si>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</si>
  <si>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</si>
  <si>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</si>
  <si>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</si>
  <si>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</si>
  <si>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</si>
  <si>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</si>
  <si>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</si>
  <si>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</si>
  <si>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</si>
  <si>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</si>
  <si>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</si>
  <si>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</si>
  <si>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</si>
  <si>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</si>
  <si>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</si>
  <si>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</si>
  <si>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</si>
  <si>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</si>
  <si>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</si>
  <si>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</si>
  <si>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</si>
  <si>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</si>
  <si>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</si>
  <si>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</si>
  <si>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</si>
  <si>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</si>
  <si>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</si>
  <si>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</si>
  <si>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</si>
  <si>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</si>
  <si>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</si>
  <si>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</si>
  <si>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</si>
  <si>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</si>
  <si>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</si>
  <si>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</si>
  <si>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</si>
  <si>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</si>
  <si>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</si>
  <si>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</si>
  <si>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</si>
  <si>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</si>
  <si>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</si>
  <si>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</si>
  <si>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</si>
  <si>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</si>
  <si>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</si>
  <si>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</si>
  <si>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</si>
  <si>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</si>
  <si>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</si>
  <si>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</si>
  <si>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</si>
  <si>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</si>
  <si>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</si>
  <si>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</si>
  <si>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</si>
  <si>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</si>
  <si>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</si>
  <si>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</si>
  <si>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</si>
  <si>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</si>
  <si>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</si>
  <si>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</si>
  <si>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</si>
  <si>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</si>
  <si>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</si>
  <si>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</si>
  <si>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</si>
  <si>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</si>
  <si>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</si>
  <si>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</si>
  <si>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</si>
  <si>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</si>
  <si>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</si>
  <si>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</si>
  <si>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</si>
  <si>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</si>
  <si>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</si>
  <si>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</si>
  <si>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</si>
  <si>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</si>
  <si>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</si>
  <si>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</si>
  <si>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</si>
  <si>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</si>
  <si>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</si>
  <si>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</si>
  <si>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</si>
  <si>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</si>
  <si>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</si>
  <si>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</si>
  <si>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</si>
  <si>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</si>
  <si>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</si>
  <si>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</si>
  <si>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</si>
  <si>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</si>
  <si>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</si>
  <si>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</si>
  <si>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</si>
  <si>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</si>
  <si>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</si>
  <si>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</si>
  <si>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</si>
  <si>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</si>
  <si>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</si>
  <si>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</si>
  <si>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</si>
  <si>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</si>
  <si>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</si>
  <si>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</si>
  <si>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</si>
  <si>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</si>
  <si>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</si>
  <si>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</si>
  <si>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</si>
  <si>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</si>
  <si>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</si>
  <si>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</si>
  <si>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</si>
  <si>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</si>
  <si>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</si>
  <si>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</si>
  <si>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</si>
  <si>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</si>
  <si>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</si>
  <si>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</si>
  <si>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</si>
  <si>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</si>
  <si>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</si>
  <si>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</si>
  <si>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</si>
  <si>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</si>
  <si>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</si>
  <si>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</si>
  <si>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</si>
  <si>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</si>
  <si>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</si>
  <si>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</si>
  <si>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</si>
  <si>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</si>
  <si>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</si>
  <si>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</si>
  <si>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</si>
  <si>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</si>
  <si>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</si>
  <si>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</si>
  <si>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</si>
  <si>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</si>
  <si>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</si>
  <si>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</si>
  <si>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</si>
  <si>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</si>
  <si>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</si>
  <si>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</si>
  <si>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</si>
  <si>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</si>
  <si>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</si>
  <si>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</si>
  <si>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</si>
  <si>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</si>
  <si>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</si>
  <si>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</si>
  <si>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</si>
  <si>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</si>
  <si>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</si>
  <si>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</si>
  <si>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</si>
  <si>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</si>
  <si>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</si>
  <si>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</si>
  <si>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</si>
  <si>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</si>
  <si>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</si>
  <si>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</si>
  <si>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</si>
  <si>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</si>
  <si>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</si>
  <si>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</si>
  <si>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</si>
  <si>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</si>
  <si>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</si>
  <si>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</si>
  <si>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</si>
  <si>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</si>
  <si>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</si>
  <si>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</si>
  <si>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</si>
  <si>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</si>
  <si>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</si>
  <si>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</si>
  <si>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</si>
  <si>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</si>
  <si>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</si>
  <si>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</si>
  <si>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</si>
  <si>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</si>
  <si>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</si>
  <si>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</si>
  <si>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</si>
  <si>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</si>
  <si>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</si>
  <si>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</si>
  <si>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</si>
  <si>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</si>
  <si>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</si>
  <si>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</si>
  <si>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</si>
  <si>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</si>
  <si>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</si>
  <si>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</si>
  <si>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</si>
  <si>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</si>
  <si>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</si>
  <si>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</si>
  <si>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</si>
  <si>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</si>
  <si>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</si>
  <si>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</si>
  <si>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</si>
  <si>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</si>
  <si>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</si>
  <si>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</si>
  <si>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</si>
  <si>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</si>
  <si>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</si>
  <si>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</si>
  <si>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</si>
  <si>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</si>
  <si>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</si>
  <si>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</si>
  <si>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</si>
  <si>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</si>
  <si>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</si>
  <si>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</si>
  <si>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</si>
  <si>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</si>
  <si>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</si>
  <si>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</si>
  <si>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</si>
  <si>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</si>
  <si>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</si>
  <si>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</si>
  <si>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</si>
  <si>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</si>
  <si>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</si>
  <si>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</si>
  <si>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</si>
  <si>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</si>
  <si>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</si>
  <si>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</si>
  <si>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</si>
  <si>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</si>
  <si>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</si>
  <si>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</si>
  <si>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</si>
  <si>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</si>
  <si>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</si>
  <si>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</si>
  <si>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</si>
  <si>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</si>
  <si>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</si>
  <si>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</si>
  <si>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</si>
  <si>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</si>
  <si>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</si>
  <si>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</si>
  <si>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</si>
  <si>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</si>
  <si>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</si>
  <si>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</si>
  <si>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</si>
  <si>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</si>
  <si>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</si>
  <si>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</si>
  <si>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</si>
  <si>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</si>
  <si>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</si>
  <si>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</si>
  <si>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</si>
  <si>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</si>
  <si>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</si>
  <si>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</si>
  <si>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</si>
  <si>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</si>
  <si>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</si>
  <si>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</si>
  <si>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</si>
  <si>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</si>
  <si>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</si>
  <si>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</si>
  <si>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</si>
  <si>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</si>
  <si>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</si>
  <si>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</si>
  <si>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</si>
  <si>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</si>
  <si>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</si>
  <si>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</si>
  <si>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</si>
  <si>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</si>
  <si>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</si>
  <si>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</si>
  <si>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</si>
  <si>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</si>
  <si>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</si>
  <si>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</si>
  <si>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</si>
  <si>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</si>
  <si>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</si>
  <si>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</si>
  <si>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</si>
  <si>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</si>
  <si>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</si>
  <si>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</si>
  <si>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</si>
  <si>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</si>
  <si>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</si>
  <si>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</si>
  <si>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</si>
  <si>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</si>
  <si>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</si>
  <si>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</si>
  <si>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</si>
  <si>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</si>
  <si>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</si>
  <si>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</si>
  <si>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</si>
  <si>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</si>
  <si>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</si>
  <si>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</si>
  <si>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</si>
  <si>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</si>
  <si>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</si>
  <si>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</si>
  <si>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</si>
  <si>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</si>
  <si>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</si>
  <si>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</si>
  <si>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</si>
  <si>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</si>
  <si>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</si>
  <si>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</si>
  <si>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</si>
  <si>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</si>
  <si>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</si>
  <si>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</si>
  <si>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</si>
  <si>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</si>
  <si>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</si>
  <si>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</si>
  <si>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</si>
  <si>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</si>
  <si>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</si>
  <si>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</si>
  <si>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</si>
  <si>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</si>
  <si>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</si>
  <si>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</si>
  <si>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</si>
  <si>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</si>
  <si>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</si>
  <si>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</si>
  <si>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</si>
  <si>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</si>
  <si>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</si>
  <si>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</si>
  <si>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</si>
  <si>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</si>
  <si>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</si>
  <si>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</si>
  <si>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</si>
  <si>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</si>
  <si>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</si>
  <si>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</si>
  <si>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</si>
  <si>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</si>
  <si>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</si>
  <si>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</si>
  <si>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</si>
  <si>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</si>
  <si>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</si>
  <si>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</si>
  <si>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</si>
  <si>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</si>
  <si>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</si>
  <si>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</si>
  <si>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</si>
  <si>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</si>
  <si>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</si>
  <si>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</si>
  <si>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</si>
  <si>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</si>
  <si>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</si>
  <si>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</si>
  <si>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</si>
  <si>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</si>
  <si>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</si>
  <si>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</si>
  <si>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</si>
  <si>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</si>
  <si>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</si>
  <si>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</si>
  <si>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</si>
  <si>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</si>
  <si>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</si>
  <si>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</si>
  <si>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</si>
  <si>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</si>
  <si>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</si>
  <si>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</si>
  <si>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</si>
  <si>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</si>
  <si>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</si>
  <si>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</si>
  <si>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</si>
  <si>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</si>
  <si>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</si>
  <si>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</si>
  <si>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</si>
  <si>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</si>
  <si>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</si>
  <si>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</si>
  <si>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</si>
  <si>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</si>
  <si>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</si>
  <si>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</si>
  <si>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</si>
  <si>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</si>
  <si>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</si>
  <si>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</si>
  <si>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</si>
  <si>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</si>
  <si>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</si>
  <si>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</si>
  <si>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</si>
  <si>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</si>
  <si>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</si>
  <si>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</si>
  <si>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</si>
  <si>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</si>
  <si>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</si>
  <si>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</si>
  <si>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</si>
  <si>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</si>
  <si>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</si>
  <si>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</si>
  <si>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</si>
  <si>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</si>
  <si>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</si>
  <si>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</si>
  <si>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</si>
  <si>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</si>
  <si>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</si>
  <si>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</si>
  <si>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</si>
  <si>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</si>
  <si>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</si>
  <si>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</si>
  <si>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</si>
  <si>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</si>
  <si>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</si>
  <si>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</si>
  <si>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</si>
  <si>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</si>
  <si>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</si>
  <si>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</si>
  <si>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</si>
  <si>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</si>
  <si>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</si>
  <si>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</si>
  <si>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</si>
  <si>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</si>
  <si>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</si>
  <si>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</si>
  <si>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</si>
  <si>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</si>
  <si>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</si>
  <si>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</si>
  <si>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</si>
  <si>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</si>
  <si>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</si>
  <si>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</si>
  <si>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</si>
  <si>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</si>
  <si>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</si>
  <si>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</si>
  <si>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</si>
  <si>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</si>
  <si>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</si>
  <si>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</si>
  <si>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</si>
  <si>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</si>
  <si>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</si>
  <si>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</si>
  <si>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</si>
  <si>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</si>
  <si>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</si>
  <si>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</si>
  <si>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</si>
  <si>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</si>
  <si>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</si>
  <si>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</si>
  <si>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</si>
  <si>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</si>
  <si>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</si>
  <si>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</si>
  <si>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</si>
  <si>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</si>
  <si>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</si>
  <si>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</si>
  <si>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</si>
  <si>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</si>
  <si>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</si>
  <si>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</si>
  <si>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</si>
  <si>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</si>
  <si>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</si>
  <si>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</si>
  <si>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</si>
  <si>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</si>
  <si>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</si>
  <si>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</si>
  <si>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</si>
  <si>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</si>
  <si>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</si>
  <si>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</si>
  <si>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</si>
  <si>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</si>
  <si>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</si>
  <si>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</si>
  <si>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</si>
  <si>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</si>
  <si>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</si>
  <si>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</si>
  <si>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</si>
  <si>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</si>
  <si>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</si>
  <si>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</si>
  <si>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</si>
  <si>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</si>
  <si>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</si>
  <si>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</si>
  <si>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</si>
  <si>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</si>
  <si>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</si>
  <si>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</si>
  <si>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</si>
  <si>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</si>
  <si>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</si>
  <si>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</si>
  <si>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</si>
  <si>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</si>
  <si>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</si>
  <si>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</si>
  <si>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</si>
  <si>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</si>
  <si>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</si>
  <si>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</si>
  <si>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</si>
  <si>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</si>
  <si>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</si>
  <si>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</si>
  <si>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</si>
  <si>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</si>
  <si>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</si>
  <si>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</si>
  <si>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</si>
  <si>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</si>
  <si>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</si>
  <si>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</si>
  <si>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</si>
  <si>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</si>
  <si>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</si>
  <si>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</si>
  <si>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</si>
  <si>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</si>
  <si>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</si>
  <si>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</si>
  <si>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</si>
  <si>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</si>
  <si>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</si>
  <si>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</si>
  <si>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</si>
  <si>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</si>
  <si>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</si>
  <si>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</si>
  <si>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</si>
  <si>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</si>
  <si>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</si>
  <si>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</si>
  <si>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</si>
  <si>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</si>
  <si>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</si>
  <si>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</si>
  <si>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</si>
  <si>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</si>
  <si>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</si>
  <si>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</si>
  <si>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</si>
  <si>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</si>
  <si>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</si>
  <si>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</si>
  <si>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</si>
  <si>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</si>
  <si>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</si>
  <si>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</si>
  <si>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</si>
  <si>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</si>
  <si>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</si>
  <si>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</si>
  <si>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</si>
  <si>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</si>
  <si>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</si>
  <si>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</si>
  <si>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</si>
  <si>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</si>
  <si>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</si>
  <si>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</si>
  <si>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</si>
  <si>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</si>
  <si>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</si>
  <si>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</si>
  <si>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</si>
  <si>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</si>
  <si>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</si>
  <si>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</si>
  <si>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</si>
  <si>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</si>
  <si>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</si>
  <si>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</si>
  <si>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</si>
  <si>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</si>
  <si>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</si>
  <si>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</si>
  <si>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</si>
  <si>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</si>
  <si>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</si>
  <si>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</si>
  <si>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</si>
  <si>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</si>
  <si>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</si>
  <si>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</si>
  <si>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</si>
  <si>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</si>
  <si>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</si>
  <si>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</si>
  <si>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</si>
  <si>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</si>
  <si>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</si>
  <si>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</si>
  <si>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</si>
  <si>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</si>
  <si>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</si>
  <si>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</si>
  <si>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</si>
  <si>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</si>
  <si>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</si>
  <si>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</si>
  <si>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</si>
  <si>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</si>
  <si>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</si>
  <si>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</si>
  <si>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</si>
  <si>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</si>
  <si>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</si>
  <si>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</si>
  <si>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</si>
  <si>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</si>
  <si>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</si>
  <si>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</si>
  <si>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</si>
  <si>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</si>
  <si>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</si>
  <si>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</si>
  <si>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</si>
  <si>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</si>
  <si>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</si>
  <si>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</si>
  <si>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</si>
  <si>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</si>
  <si>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</si>
  <si>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</si>
  <si>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</si>
  <si>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</si>
  <si>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</si>
  <si>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</si>
  <si>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</si>
  <si>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</si>
  <si>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</si>
  <si>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</si>
  <si>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</si>
  <si>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</si>
  <si>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</si>
  <si>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</si>
  <si>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</si>
  <si>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</si>
  <si>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</si>
  <si>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</si>
  <si>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</si>
  <si>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</si>
  <si>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</si>
  <si>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</si>
  <si>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</si>
  <si>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</si>
  <si>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</si>
  <si>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</si>
  <si>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</si>
  <si>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</si>
  <si>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</si>
  <si>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</si>
  <si>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</si>
  <si>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</si>
  <si>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</si>
  <si>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</si>
  <si>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</si>
  <si>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</si>
  <si>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</si>
  <si>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</si>
  <si>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</si>
  <si>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</si>
  <si>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</si>
  <si>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</si>
  <si>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</si>
  <si>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</si>
  <si>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</si>
  <si>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</si>
  <si>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</si>
  <si>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</si>
  <si>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</si>
  <si>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</si>
  <si>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</si>
  <si>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</si>
  <si>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</si>
  <si>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</si>
  <si>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</si>
  <si>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</si>
  <si>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</si>
  <si>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</si>
  <si>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</si>
  <si>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</si>
  <si>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</si>
  <si>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</si>
  <si>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</si>
  <si>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</si>
  <si>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</si>
  <si>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</si>
  <si>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</si>
  <si>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</si>
  <si>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</si>
  <si>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</si>
  <si>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</si>
  <si>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</si>
  <si>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</si>
  <si>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</si>
  <si>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</si>
  <si>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</si>
  <si>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</si>
  <si>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</si>
  <si>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</si>
  <si>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</si>
  <si>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</si>
  <si>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</si>
  <si>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</si>
  <si>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</si>
  <si>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</si>
  <si>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</si>
  <si>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</si>
  <si>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</si>
  <si>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</si>
  <si>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</si>
  <si>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</si>
  <si>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</si>
  <si>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</si>
  <si>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</si>
  <si>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</si>
  <si>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</si>
  <si>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</si>
  <si>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</si>
  <si>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</si>
  <si>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</si>
  <si>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</si>
  <si>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</si>
  <si>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</si>
  <si>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</si>
  <si>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</si>
  <si>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</si>
  <si>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</si>
  <si>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</si>
  <si>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</si>
  <si>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</si>
  <si>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</si>
  <si>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</si>
  <si>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</si>
  <si>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</si>
  <si>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</si>
  <si>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</si>
  <si>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</si>
  <si>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</si>
  <si>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</si>
  <si>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</si>
  <si>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</si>
  <si>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</si>
  <si>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</si>
  <si>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</si>
  <si>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</si>
  <si>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</si>
  <si>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</si>
  <si>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</si>
  <si>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</si>
  <si>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</si>
  <si>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</si>
  <si>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</si>
  <si>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</si>
  <si>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</si>
  <si>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</si>
  <si>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</si>
  <si>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</si>
  <si>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</si>
  <si>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</si>
  <si>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</si>
  <si>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</si>
  <si>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</si>
  <si>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</si>
  <si>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</si>
  <si>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</si>
  <si>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</si>
  <si>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</si>
  <si>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</si>
  <si>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</si>
  <si>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</si>
  <si>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</si>
  <si>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</si>
  <si>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</si>
  <si>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</si>
  <si>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</si>
  <si>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</si>
  <si>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</si>
  <si>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</si>
  <si>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</si>
  <si>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</si>
  <si>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</si>
  <si>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</si>
  <si>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</si>
  <si>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</si>
  <si>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</si>
  <si>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</si>
  <si>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</si>
  <si>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</si>
  <si>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</si>
  <si>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</si>
  <si>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</si>
  <si>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</si>
  <si>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</si>
  <si>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</si>
  <si>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</si>
  <si>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</si>
  <si>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</si>
  <si>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</si>
  <si>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</si>
  <si>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</si>
  <si>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</si>
  <si>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</si>
  <si>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</si>
  <si>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</si>
  <si>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</si>
  <si>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</si>
  <si>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</si>
  <si>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</si>
  <si>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</si>
  <si>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</si>
  <si>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</si>
  <si>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</si>
  <si>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</si>
  <si>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</si>
  <si>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</si>
  <si>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</si>
  <si>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</si>
  <si>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</si>
  <si>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</si>
  <si>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</si>
  <si>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</si>
  <si>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</si>
  <si>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</si>
  <si>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</si>
  <si>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</si>
  <si>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</si>
  <si>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</si>
  <si>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</si>
  <si>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</si>
  <si>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</si>
  <si>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</si>
  <si>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</si>
  <si>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</si>
  <si>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</si>
  <si>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</si>
  <si>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</si>
  <si>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</si>
  <si>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</si>
  <si>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</si>
  <si>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</si>
  <si>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</si>
  <si>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</si>
  <si>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</si>
  <si>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</si>
  <si>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</si>
  <si>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</si>
  <si>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</si>
  <si>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</si>
  <si>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</si>
  <si>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</si>
  <si>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</si>
  <si>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</si>
  <si>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</si>
  <si>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</si>
  <si>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</si>
  <si>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</si>
  <si>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</si>
  <si>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</si>
  <si>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</si>
  <si>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</si>
  <si>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</si>
  <si>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</si>
  <si>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</si>
  <si>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</si>
  <si>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</si>
  <si>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</si>
  <si>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</si>
  <si>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</si>
  <si>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</si>
  <si>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</si>
  <si>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</si>
  <si>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</si>
  <si>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</si>
  <si>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</si>
  <si>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</si>
  <si>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</si>
  <si>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</si>
  <si>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</si>
  <si>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</si>
  <si>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</si>
  <si>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</si>
  <si>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</si>
  <si>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</si>
  <si>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</si>
  <si>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</si>
  <si>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</si>
  <si>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</si>
  <si>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</si>
  <si>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</si>
  <si>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</si>
  <si>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</si>
  <si>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</si>
  <si>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</si>
  <si>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</si>
  <si>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</si>
  <si>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</si>
  <si>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</si>
  <si>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</si>
  <si>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</si>
  <si>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</si>
  <si>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</si>
  <si>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</si>
  <si>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</si>
  <si>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</si>
  <si>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</si>
  <si>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</si>
  <si>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</si>
  <si>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</si>
  <si>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</si>
  <si>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</si>
  <si>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</si>
  <si>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</si>
  <si>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</si>
  <si>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</si>
  <si>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</si>
  <si>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</si>
  <si>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</si>
  <si>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</si>
  <si>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</si>
  <si>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</si>
  <si>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</si>
  <si>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</si>
  <si>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</si>
  <si>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</si>
  <si>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</si>
  <si>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</si>
  <si>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</si>
  <si>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</si>
  <si>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</si>
  <si>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</si>
  <si>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</si>
  <si>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</si>
  <si>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</si>
  <si>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</si>
  <si>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</si>
  <si>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</si>
  <si>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</si>
  <si>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</si>
  <si>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</si>
  <si>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</si>
  <si>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</si>
  <si>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</si>
  <si>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</si>
  <si>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</si>
  <si>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</si>
  <si>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</si>
  <si>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</si>
  <si>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</si>
  <si>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</si>
  <si>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</si>
  <si>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</si>
  <si>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</si>
  <si>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</si>
  <si>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</si>
  <si>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</si>
  <si>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</si>
  <si>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</si>
  <si>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</si>
  <si>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</si>
  <si>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</si>
  <si>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</si>
  <si>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</si>
  <si>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</si>
  <si>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</si>
  <si>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</si>
  <si>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</si>
  <si>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</si>
  <si>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</si>
  <si>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</si>
  <si>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</si>
  <si>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</si>
  <si>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</si>
  <si>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</si>
  <si>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</si>
  <si>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</si>
  <si>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</si>
  <si>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</si>
  <si>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</si>
  <si>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</si>
  <si>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</si>
  <si>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</si>
  <si>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</si>
  <si>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</si>
  <si>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</si>
  <si>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</si>
  <si>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</si>
  <si>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</si>
  <si>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</si>
  <si>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</si>
  <si>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</si>
  <si>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</si>
  <si>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</si>
  <si>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</si>
  <si>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</si>
  <si>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</si>
  <si>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</si>
  <si>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</si>
  <si>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</si>
  <si>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</si>
  <si>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</si>
  <si>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</si>
  <si>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</si>
  <si>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</si>
  <si>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</si>
  <si>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</si>
  <si>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</si>
  <si>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</si>
  <si>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</si>
  <si>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</si>
  <si>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</si>
  <si>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</si>
  <si>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</si>
  <si>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</si>
  <si>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</si>
  <si>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</si>
  <si>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</si>
  <si>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</si>
  <si>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</si>
  <si>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</si>
  <si>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</si>
  <si>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</si>
  <si>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</si>
  <si>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</si>
  <si>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</si>
  <si>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</si>
  <si>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</si>
  <si>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</si>
  <si>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</si>
  <si>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</si>
  <si>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</si>
  <si>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</si>
  <si>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</si>
  <si>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</si>
  <si>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</si>
  <si>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</si>
  <si>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</si>
  <si>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</si>
  <si>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</si>
  <si>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</si>
  <si>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</si>
  <si>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</si>
  <si>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</si>
  <si>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</si>
  <si>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</si>
  <si>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</si>
  <si>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</si>
  <si>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</si>
  <si>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</si>
  <si>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</si>
  <si>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</si>
  <si>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</si>
  <si>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</si>
  <si>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</si>
  <si>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</si>
  <si>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</si>
  <si>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</si>
  <si>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</si>
  <si>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</si>
  <si>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</si>
  <si>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</si>
  <si>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</si>
  <si>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</si>
  <si>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</si>
  <si>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</si>
  <si>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</si>
  <si>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</si>
  <si>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</si>
  <si>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</si>
  <si>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</si>
  <si>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</si>
  <si>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</si>
  <si>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</si>
  <si>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</si>
  <si>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</si>
  <si>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</si>
  <si>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</si>
  <si>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</si>
  <si>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</si>
  <si>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</si>
  <si>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</si>
  <si>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</si>
  <si>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</si>
  <si>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</si>
  <si>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</si>
  <si>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</si>
  <si>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</si>
  <si>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</si>
  <si>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</si>
  <si>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</si>
  <si>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</si>
  <si>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</si>
  <si>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</si>
  <si>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</si>
  <si>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</si>
  <si>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</si>
  <si>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</si>
  <si>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</si>
  <si>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</si>
  <si>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</si>
  <si>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</si>
  <si>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</si>
  <si>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</si>
  <si>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</si>
  <si>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</si>
  <si>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</si>
  <si>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</si>
  <si>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</si>
  <si>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</si>
  <si>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</si>
  <si>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</si>
  <si>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</si>
  <si>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</si>
  <si>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</si>
  <si>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</si>
  <si>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</si>
  <si>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</si>
  <si>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</si>
  <si>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</si>
  <si>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</si>
  <si>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</si>
  <si>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</si>
  <si>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</si>
  <si>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</si>
  <si>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</si>
  <si>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</si>
  <si>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</si>
  <si>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</si>
  <si>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</si>
  <si>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</si>
  <si>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</si>
  <si>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</si>
  <si>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</si>
  <si>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</si>
  <si>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</si>
  <si>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</si>
  <si>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</si>
  <si>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</si>
  <si>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</si>
  <si>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</si>
  <si>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</si>
  <si>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</si>
  <si>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</si>
  <si>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</si>
  <si>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</si>
  <si>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</si>
  <si>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</si>
  <si>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</si>
  <si>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</si>
  <si>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</si>
  <si>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</si>
  <si>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</si>
  <si>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</si>
  <si>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</si>
  <si>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</si>
  <si>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</si>
  <si>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</si>
  <si>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</si>
  <si>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</si>
  <si>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</si>
  <si>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</si>
  <si>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</si>
  <si>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</si>
  <si>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</si>
  <si>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</si>
  <si>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</si>
  <si>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</si>
  <si>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</si>
  <si>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</si>
  <si>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</si>
  <si>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</si>
  <si>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</si>
  <si>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</si>
  <si>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</si>
  <si>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</si>
  <si>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</si>
  <si>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</si>
  <si>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</si>
  <si>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</si>
  <si>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</si>
  <si>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</si>
  <si>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</si>
  <si>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</si>
  <si>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</si>
  <si>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</si>
  <si>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</si>
  <si>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</si>
  <si>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</si>
  <si>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</si>
  <si>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</si>
  <si>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</si>
  <si>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</si>
  <si>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</si>
  <si>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</si>
  <si>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</si>
  <si>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</si>
  <si>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</si>
  <si>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</si>
  <si>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</si>
  <si>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</si>
  <si>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</si>
  <si>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</si>
  <si>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</si>
  <si>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</si>
  <si>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</si>
  <si>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</si>
  <si>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</si>
  <si>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</si>
  <si>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</si>
  <si>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</si>
  <si>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</si>
  <si>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</si>
  <si>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</si>
  <si>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</si>
  <si>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</si>
  <si>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</si>
  <si>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</si>
  <si>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</si>
  <si>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</si>
  <si>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</si>
  <si>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</si>
  <si>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</si>
  <si>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</si>
  <si>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</si>
  <si>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</si>
  <si>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</si>
  <si>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</si>
  <si>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</si>
  <si>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</si>
  <si>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</si>
  <si>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</si>
  <si>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</si>
  <si>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</si>
  <si>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</si>
  <si>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</si>
  <si>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</si>
  <si>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</si>
  <si>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</si>
  <si>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</si>
  <si>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</si>
  <si>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</si>
  <si>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</si>
  <si>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</si>
  <si>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</si>
  <si>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</si>
  <si>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</si>
  <si>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</si>
  <si>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</si>
  <si>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</si>
  <si>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</si>
  <si>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</si>
  <si>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</si>
  <si>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</si>
  <si>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</si>
  <si>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</si>
  <si>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</si>
  <si>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</si>
  <si>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</si>
  <si>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</si>
  <si>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</si>
  <si>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</si>
  <si>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</si>
  <si>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</si>
  <si>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</si>
  <si>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</si>
  <si>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</si>
  <si>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</si>
  <si>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</si>
  <si>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</si>
  <si>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</si>
  <si>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</si>
  <si>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</si>
  <si>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</si>
  <si>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</si>
  <si>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</si>
  <si>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</si>
  <si>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</si>
  <si>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</si>
  <si>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</si>
  <si>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</si>
  <si>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</si>
  <si>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</si>
  <si>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</si>
  <si>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</si>
  <si>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</si>
  <si>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</si>
  <si>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</si>
  <si>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</si>
  <si>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</si>
  <si>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</si>
  <si>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</si>
  <si>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</si>
  <si>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</si>
  <si>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</si>
  <si>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</si>
  <si>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</si>
  <si>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</si>
  <si>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</si>
  <si>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</si>
  <si>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</si>
  <si>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</si>
  <si>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</si>
  <si>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</si>
  <si>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</si>
  <si>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</si>
  <si>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</si>
  <si>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</si>
  <si>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</si>
  <si>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</si>
  <si>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</si>
  <si>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</si>
  <si>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</si>
  <si>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</si>
  <si>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</si>
  <si>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</si>
  <si>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</si>
  <si>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</si>
  <si>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</si>
  <si>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</si>
  <si>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</si>
  <si>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</si>
  <si>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</si>
  <si>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</si>
  <si>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</si>
  <si>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</si>
  <si>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</si>
  <si>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</si>
  <si>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</si>
  <si>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</si>
  <si>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</si>
  <si>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</si>
  <si>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</si>
  <si>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</si>
  <si>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</si>
  <si>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</si>
  <si>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</si>
  <si>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</si>
  <si>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</si>
  <si>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</si>
  <si>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</si>
  <si>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</si>
  <si>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</si>
  <si>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</si>
  <si>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</si>
  <si>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</si>
  <si>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</si>
  <si>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</si>
  <si>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</si>
  <si>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</si>
  <si>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</si>
  <si>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</si>
  <si>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</si>
  <si>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</si>
  <si>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</si>
  <si>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</si>
  <si>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</si>
  <si>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</si>
  <si>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</si>
  <si>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</si>
  <si>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</si>
  <si>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</si>
  <si>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</si>
  <si>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</si>
  <si>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</si>
  <si>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</si>
  <si>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</si>
  <si>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</si>
  <si>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</si>
  <si>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</si>
  <si>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</si>
  <si>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</si>
  <si>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</si>
  <si>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</si>
  <si>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</si>
  <si>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</si>
  <si>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</si>
  <si>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</si>
  <si>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</si>
  <si>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</si>
  <si>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</si>
  <si>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</si>
  <si>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</si>
  <si>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</si>
  <si>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</si>
  <si>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</si>
  <si>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</si>
  <si>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</si>
  <si>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</si>
  <si>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</si>
  <si>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</si>
  <si>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</si>
  <si>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</si>
  <si>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</si>
  <si>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</si>
  <si>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</si>
  <si>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</si>
  <si>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</si>
  <si>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</si>
  <si>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</si>
  <si>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</si>
  <si>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</si>
  <si>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</si>
  <si>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</si>
  <si>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</si>
  <si>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</si>
  <si>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</si>
  <si>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</si>
  <si>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</si>
  <si>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</si>
  <si>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</si>
  <si>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</si>
  <si>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</si>
  <si>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</si>
  <si>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</si>
  <si>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</si>
  <si>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</si>
  <si>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</si>
  <si>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</si>
  <si>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</si>
  <si>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</si>
  <si>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</si>
  <si>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</si>
  <si>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</si>
  <si>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</si>
  <si>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</si>
  <si>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</si>
  <si>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</si>
  <si>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</si>
  <si>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</si>
  <si>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</si>
  <si>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</si>
  <si>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</si>
  <si>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</si>
  <si>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</si>
  <si>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</si>
  <si>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</si>
  <si>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</si>
  <si>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</si>
  <si>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</si>
  <si>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</si>
  <si>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</si>
  <si>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</si>
  <si>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</si>
  <si>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</si>
  <si>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</si>
  <si>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</si>
  <si>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</si>
  <si>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</si>
  <si>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</si>
  <si>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</si>
  <si>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</si>
  <si>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</si>
  <si>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</si>
  <si>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</si>
  <si>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</si>
  <si>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</si>
  <si>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</si>
  <si>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</si>
  <si>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</si>
  <si>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</si>
  <si>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</si>
  <si>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</si>
  <si>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</si>
  <si>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</si>
  <si>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</si>
  <si>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</si>
  <si>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</si>
  <si>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</si>
  <si>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</si>
  <si>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</si>
  <si>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</si>
  <si>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</si>
  <si>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</si>
  <si>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</si>
  <si>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</si>
  <si>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</si>
  <si>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</si>
  <si>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</si>
  <si>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</si>
  <si>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</si>
  <si>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</si>
  <si>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</si>
  <si>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</si>
  <si>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</si>
  <si>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</si>
  <si>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</si>
  <si>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</si>
  <si>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</si>
  <si>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</si>
  <si>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</si>
  <si>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</si>
  <si>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</si>
  <si>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</si>
  <si>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</si>
  <si>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</si>
  <si>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</si>
  <si>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</si>
  <si>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</si>
  <si>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</si>
  <si>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</si>
  <si>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</si>
  <si>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</si>
  <si>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</si>
  <si>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</si>
  <si>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</si>
  <si>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</si>
  <si>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</si>
  <si>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</si>
  <si>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</si>
  <si>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</si>
  <si>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</si>
  <si>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</si>
  <si>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</si>
  <si>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</si>
  <si>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</si>
  <si>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</si>
  <si>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</si>
  <si>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</si>
  <si>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</si>
  <si>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</si>
  <si>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</si>
  <si>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</si>
  <si>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</si>
  <si>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</si>
  <si>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</si>
  <si>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</si>
  <si>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</si>
  <si>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</si>
  <si>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</si>
  <si>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</si>
  <si>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</si>
  <si>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</si>
  <si>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</si>
  <si>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</si>
  <si>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</si>
  <si>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</si>
  <si>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</si>
  <si>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</si>
  <si>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</si>
  <si>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</si>
  <si>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</si>
  <si>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</si>
  <si>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</si>
  <si>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</si>
  <si>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</si>
  <si>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</si>
  <si>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</si>
  <si>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</si>
  <si>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</si>
  <si>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</si>
  <si>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</si>
  <si>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</si>
  <si>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</si>
  <si>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</si>
  <si>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</si>
  <si>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</si>
  <si>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</si>
  <si>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</si>
  <si>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</si>
  <si>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</si>
  <si>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</si>
  <si>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</si>
  <si>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</si>
  <si>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</si>
  <si>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</si>
  <si>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</si>
  <si>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</si>
  <si>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</si>
  <si>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</si>
  <si>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</si>
  <si>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</si>
  <si>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</si>
  <si>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</si>
  <si>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</si>
  <si>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</si>
  <si>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</si>
  <si>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</si>
  <si>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</si>
  <si>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</si>
  <si>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</si>
  <si>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</si>
  <si>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</si>
  <si>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</si>
  <si>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</si>
  <si>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</si>
  <si>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</si>
  <si>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</si>
  <si>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</si>
  <si>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</si>
  <si>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</si>
  <si>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</si>
  <si>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</si>
  <si>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</si>
  <si>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</si>
  <si>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</si>
  <si>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</si>
  <si>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</si>
  <si>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</si>
  <si>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</si>
  <si>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</si>
  <si>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</si>
  <si>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</si>
  <si>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</si>
  <si>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</si>
  <si>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</si>
  <si>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</si>
  <si>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</si>
  <si>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</si>
  <si>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</si>
  <si>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</si>
  <si>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</si>
  <si>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</si>
  <si>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</si>
  <si>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</si>
  <si>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</si>
  <si>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</si>
  <si>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</si>
  <si>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</si>
  <si>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</si>
  <si>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</si>
  <si>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</si>
  <si>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</si>
  <si>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</si>
  <si>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</si>
  <si>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</si>
  <si>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</si>
  <si>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</si>
  <si>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</si>
  <si>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</si>
  <si>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</si>
  <si>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</si>
  <si>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</si>
  <si>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</si>
  <si>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</si>
  <si>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</si>
  <si>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</si>
  <si>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</si>
  <si>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</si>
  <si>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</si>
  <si>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</si>
  <si>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</si>
  <si>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</si>
  <si>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</si>
  <si>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</si>
  <si>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</si>
  <si>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</si>
  <si>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</si>
  <si>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</si>
  <si>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</si>
  <si>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</si>
  <si>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</si>
  <si>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</si>
  <si>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</si>
  <si>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</si>
  <si>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</si>
  <si>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</si>
  <si>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</si>
  <si>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</si>
  <si>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</si>
  <si>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</si>
  <si>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</si>
  <si>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</si>
  <si>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</si>
  <si>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</si>
  <si>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</si>
  <si>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</si>
  <si>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</si>
  <si>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</si>
  <si>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</si>
  <si>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</si>
  <si>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</si>
  <si>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</si>
  <si>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</si>
  <si>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</si>
  <si>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</si>
  <si>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</si>
  <si>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</si>
  <si>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</si>
  <si>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</si>
  <si>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</si>
  <si>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</si>
  <si>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</si>
  <si>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</si>
  <si>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</si>
  <si>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</si>
  <si>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</si>
  <si>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</si>
  <si>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</si>
  <si>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</si>
  <si>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</si>
  <si>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</si>
  <si>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</si>
  <si>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</si>
  <si>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</si>
  <si>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</si>
  <si>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</si>
  <si>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</si>
  <si>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</si>
  <si>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</si>
  <si>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</si>
  <si>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</si>
  <si>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</si>
  <si>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</si>
  <si>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</si>
  <si>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</si>
  <si>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</si>
  <si>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</si>
  <si>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</si>
  <si>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</si>
  <si>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</si>
  <si>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</si>
  <si>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</si>
  <si>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</si>
  <si>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</si>
  <si>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</si>
  <si>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</si>
  <si>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</si>
  <si>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</si>
  <si>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</si>
  <si>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</si>
  <si>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</si>
  <si>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</si>
  <si>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</si>
  <si>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</si>
  <si>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</si>
  <si>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</si>
  <si>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</si>
  <si>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</si>
  <si>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</si>
  <si>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</si>
  <si>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</si>
  <si>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</si>
  <si>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</si>
  <si>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</si>
  <si>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</si>
  <si>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</si>
  <si>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</si>
  <si>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</si>
  <si>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</si>
  <si>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</si>
  <si>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</si>
  <si>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</si>
  <si>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</si>
  <si>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</si>
  <si>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</si>
  <si>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</si>
  <si>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</si>
  <si>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</si>
  <si>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</si>
  <si>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</si>
  <si>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</si>
  <si>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</si>
  <si>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</si>
  <si>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</si>
  <si>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</si>
  <si>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</si>
  <si>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</si>
  <si>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</si>
  <si>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</si>
  <si>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</si>
  <si>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</si>
  <si>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</si>
  <si>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</si>
  <si>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</si>
  <si>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</si>
  <si>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</si>
  <si>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</si>
  <si>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</si>
  <si>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</si>
  <si>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</si>
  <si>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</si>
  <si>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</si>
  <si>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</si>
  <si>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</si>
  <si>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</si>
  <si>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</si>
  <si>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</si>
  <si>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</si>
  <si>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</si>
  <si>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</si>
  <si>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</si>
  <si>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</si>
  <si>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</si>
  <si>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</si>
  <si>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</si>
  <si>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</si>
  <si>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</si>
  <si>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</si>
  <si>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</si>
  <si>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</si>
  <si>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</si>
  <si>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</si>
  <si>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</si>
  <si>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</si>
  <si>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</si>
  <si>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</si>
  <si>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</si>
  <si>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</si>
  <si>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</si>
  <si>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</si>
  <si>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</si>
  <si>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</si>
  <si>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</si>
  <si>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</si>
  <si>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</si>
  <si>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</si>
  <si>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</si>
  <si>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</si>
  <si>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</si>
  <si>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</si>
  <si>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</si>
  <si>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</si>
  <si>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</si>
  <si>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</si>
  <si>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</si>
  <si>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</si>
  <si>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</si>
  <si>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</si>
  <si>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</si>
  <si>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</si>
  <si>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</si>
  <si>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</si>
  <si>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</si>
  <si>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</si>
  <si>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</si>
  <si>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</si>
  <si>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</si>
  <si>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</si>
  <si>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</si>
  <si>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</si>
  <si>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</si>
  <si>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</si>
  <si>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</si>
  <si>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</si>
  <si>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</si>
  <si>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</si>
  <si>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</si>
  <si>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</si>
  <si>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</si>
  <si>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</si>
  <si>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</si>
  <si>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</si>
  <si>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</si>
  <si>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</si>
  <si>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</si>
  <si>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</si>
  <si>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</si>
  <si>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</si>
  <si>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</si>
  <si>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</si>
  <si>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</si>
  <si>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</si>
  <si>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</si>
  <si>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</si>
  <si>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</si>
  <si>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</si>
  <si>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</si>
  <si>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</si>
  <si>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</si>
  <si>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</si>
  <si>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</si>
  <si>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</si>
  <si>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</si>
  <si>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</si>
  <si>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</si>
  <si>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</si>
  <si>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</si>
  <si>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</si>
  <si>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</si>
  <si>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</si>
  <si>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</si>
  <si>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</si>
  <si>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</si>
  <si>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</si>
  <si>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</si>
  <si>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</si>
  <si>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</si>
  <si>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</si>
  <si>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</si>
  <si>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</si>
  <si>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</si>
  <si>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</si>
  <si>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</si>
  <si>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</si>
  <si>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</si>
  <si>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</si>
  <si>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</si>
  <si>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</si>
  <si>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</si>
  <si>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</si>
  <si>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</si>
  <si>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</si>
  <si>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</si>
  <si>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</si>
  <si>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</si>
  <si>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</si>
  <si>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</si>
  <si>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</si>
  <si>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</si>
  <si>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</si>
  <si>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</si>
  <si>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</si>
  <si>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</si>
  <si>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</si>
  <si>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</si>
  <si>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</si>
  <si>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</si>
  <si>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</si>
  <si>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</si>
  <si>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</si>
  <si>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</si>
  <si>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</si>
  <si>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</si>
  <si>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</si>
  <si>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</si>
  <si>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</si>
  <si>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</si>
  <si>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</si>
  <si>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</si>
  <si>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</si>
  <si>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</si>
  <si>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</si>
  <si>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</si>
  <si>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</si>
  <si>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</si>
  <si>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</si>
  <si>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</si>
  <si>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</si>
  <si>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</si>
  <si>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</si>
  <si>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</si>
  <si>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</si>
  <si>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</si>
  <si>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</si>
  <si>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</si>
  <si>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</si>
  <si>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</si>
  <si>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</si>
  <si>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</si>
  <si>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</si>
  <si>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</si>
  <si>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</si>
  <si>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</si>
  <si>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</si>
  <si>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</si>
  <si>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</si>
  <si>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</si>
  <si>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</si>
  <si>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</si>
  <si>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</si>
  <si>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</si>
  <si>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</si>
  <si>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</si>
  <si>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</si>
  <si>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</si>
  <si>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</si>
  <si>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</si>
  <si>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</si>
  <si>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</si>
  <si>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</si>
  <si>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</si>
  <si>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</si>
  <si>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</si>
  <si>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</si>
  <si>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</si>
  <si>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</si>
  <si>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</si>
  <si>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</si>
  <si>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</si>
  <si>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</si>
  <si>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</si>
  <si>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</si>
  <si>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</si>
  <si>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</si>
  <si>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</si>
  <si>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</si>
  <si>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</si>
  <si>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</si>
  <si>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</si>
  <si>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</si>
  <si>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</si>
  <si>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</si>
  <si>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</si>
  <si>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</si>
  <si>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</si>
  <si>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</si>
  <si>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</si>
  <si>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</si>
  <si>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</si>
  <si>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</si>
  <si>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</si>
  <si>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</si>
  <si>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</si>
  <si>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</si>
  <si>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</si>
  <si>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</si>
  <si>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</si>
  <si>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</si>
  <si>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</si>
  <si>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</si>
  <si>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</si>
  <si>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</si>
  <si>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</si>
  <si>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</si>
  <si>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</si>
  <si>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</si>
  <si>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</si>
  <si>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</si>
  <si>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</si>
  <si>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</si>
  <si>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</si>
  <si>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</si>
  <si>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</si>
  <si>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</si>
  <si>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</si>
  <si>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</si>
  <si>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</si>
  <si>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</si>
  <si>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</si>
  <si>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</si>
  <si>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</si>
  <si>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</si>
  <si>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</si>
  <si>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</si>
  <si>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</si>
  <si>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</si>
  <si>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</si>
  <si>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</si>
  <si>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</si>
  <si>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</si>
  <si>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</si>
  <si>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</si>
  <si>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</si>
  <si>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</si>
  <si>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</si>
  <si>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</si>
  <si>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</si>
  <si>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</si>
  <si>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</si>
  <si>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</si>
  <si>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</si>
  <si>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</si>
  <si>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</si>
  <si>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</si>
  <si>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</si>
  <si>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</si>
  <si>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</si>
  <si>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</si>
  <si>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</si>
  <si>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</si>
  <si>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</si>
  <si>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</si>
  <si>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</si>
  <si>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</si>
  <si>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</si>
  <si>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</si>
  <si>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</si>
  <si>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</si>
  <si>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</si>
  <si>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</si>
  <si>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</si>
  <si>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</si>
  <si>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</si>
  <si>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</si>
  <si>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</si>
  <si>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</si>
  <si>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</si>
  <si>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</si>
  <si>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</si>
  <si>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</si>
  <si>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</si>
  <si>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</si>
  <si>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</si>
  <si>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</si>
  <si>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</si>
  <si>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</si>
  <si>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</si>
  <si>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</si>
  <si>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</si>
  <si>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</si>
  <si>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</si>
  <si>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</si>
  <si>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</si>
  <si>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</si>
  <si>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</si>
  <si>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</si>
  <si>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</si>
  <si>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</si>
  <si>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</si>
  <si>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</si>
  <si>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</si>
  <si>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</si>
  <si>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</si>
  <si>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</si>
  <si>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</si>
  <si>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</si>
  <si>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</si>
  <si>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</si>
  <si>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</si>
  <si>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</si>
  <si>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</si>
  <si>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</si>
  <si>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</si>
  <si>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</si>
  <si>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</si>
  <si>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</si>
  <si>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</si>
  <si>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</si>
  <si>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</si>
  <si>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</si>
  <si>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</si>
  <si>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</si>
  <si>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</si>
  <si>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</si>
  <si>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</si>
  <si>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</si>
  <si>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</si>
  <si>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</si>
  <si>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</si>
  <si>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</si>
  <si>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</si>
  <si>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</si>
  <si>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</si>
  <si>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</si>
  <si>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</si>
  <si>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</si>
  <si>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</si>
  <si>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</si>
  <si>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</si>
  <si>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</si>
  <si>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</si>
  <si>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</si>
  <si>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</si>
  <si>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</si>
  <si>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</si>
  <si>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</si>
  <si>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</si>
  <si>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</si>
  <si>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</si>
  <si>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</si>
  <si>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</si>
  <si>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</si>
  <si>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</si>
  <si>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</si>
  <si>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</si>
  <si>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</si>
  <si>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</si>
  <si>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</si>
  <si>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</si>
  <si>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</si>
  <si>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</si>
  <si>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</si>
  <si>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</si>
  <si>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</si>
  <si>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</si>
  <si>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</si>
  <si>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</si>
  <si>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</si>
  <si>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</si>
  <si>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</si>
  <si>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</si>
  <si>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</si>
  <si>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</si>
  <si>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</si>
  <si>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</si>
  <si>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</si>
  <si>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</si>
  <si>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</si>
  <si>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</si>
  <si>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</si>
  <si>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</si>
  <si>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</si>
  <si>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</si>
  <si>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</si>
  <si>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</si>
  <si>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</si>
  <si>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</si>
  <si>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</si>
  <si>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</si>
  <si>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</si>
  <si>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</si>
  <si>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</si>
  <si>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</si>
  <si>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</si>
  <si>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</si>
  <si>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</si>
  <si>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</si>
  <si>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</si>
  <si>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</si>
  <si>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</si>
  <si>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</si>
  <si>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</si>
  <si>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</si>
  <si>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</si>
  <si>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</si>
  <si>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</si>
  <si>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</si>
  <si>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</si>
  <si>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</si>
  <si>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</si>
  <si>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</si>
  <si>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</si>
  <si>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</si>
  <si>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</si>
  <si>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</si>
  <si>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</si>
  <si>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</si>
  <si>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</si>
  <si>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</si>
  <si>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</si>
  <si>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</si>
  <si>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</si>
  <si>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</si>
  <si>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</si>
  <si>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</si>
  <si>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</si>
  <si>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</si>
  <si>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</si>
  <si>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</si>
  <si>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</si>
  <si>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</si>
  <si>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</si>
  <si>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</si>
  <si>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</si>
  <si>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</si>
  <si>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</si>
  <si>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</si>
  <si>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</si>
  <si>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</si>
  <si>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</si>
  <si>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</si>
  <si>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</si>
  <si>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</si>
  <si>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</si>
  <si>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</si>
  <si>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</si>
  <si>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</si>
  <si>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</si>
  <si>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</si>
  <si>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</si>
  <si>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</si>
  <si>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</si>
  <si>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</si>
  <si>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</si>
  <si>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</si>
  <si>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</si>
  <si>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</si>
  <si>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</si>
  <si>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</si>
  <si>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</si>
  <si>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</si>
  <si>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</si>
  <si>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</si>
  <si>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</si>
  <si>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</si>
  <si>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</si>
  <si>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</si>
  <si>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</si>
  <si>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</si>
  <si>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</si>
  <si>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</si>
  <si>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</si>
  <si>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</si>
  <si>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</si>
  <si>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</si>
  <si>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</si>
  <si>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</si>
  <si>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</si>
  <si>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</si>
  <si>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</si>
  <si>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</si>
  <si>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</si>
  <si>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</si>
  <si>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</si>
  <si>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</si>
  <si>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</si>
  <si>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</si>
  <si>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</si>
  <si>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</si>
  <si>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</si>
  <si>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</si>
  <si>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</si>
  <si>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</si>
  <si>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</si>
  <si>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</si>
  <si>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</si>
  <si>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</si>
  <si>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</si>
  <si>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</si>
  <si>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</si>
  <si>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</si>
  <si>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</si>
  <si>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</si>
  <si>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</si>
  <si>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</si>
  <si>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</si>
  <si>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</si>
  <si>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</si>
  <si>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</si>
  <si>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</si>
  <si>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</si>
  <si>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</si>
  <si>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</si>
  <si>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</si>
  <si>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</si>
  <si>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</si>
  <si>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</si>
  <si>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</si>
  <si>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</si>
  <si>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</si>
  <si>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</si>
  <si>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</si>
  <si>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</si>
  <si>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</si>
  <si>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</si>
  <si>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</si>
  <si>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</si>
  <si>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</si>
  <si>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</si>
  <si>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</si>
  <si>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</si>
  <si>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</si>
  <si>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</si>
  <si>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</si>
  <si>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</si>
  <si>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</si>
  <si>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</si>
  <si>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</si>
  <si>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</si>
  <si>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</si>
  <si>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</si>
  <si>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</si>
  <si>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</si>
  <si>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</si>
  <si>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</si>
  <si>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</si>
  <si>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</si>
  <si>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</si>
  <si>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</si>
  <si>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</si>
  <si>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</si>
  <si>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</si>
  <si>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</si>
  <si>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</si>
  <si>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</si>
  <si>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</si>
  <si>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</si>
  <si>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</si>
  <si>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</si>
  <si>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</si>
  <si>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</si>
  <si>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</si>
  <si>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</si>
  <si>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</si>
  <si>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</si>
  <si>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</si>
  <si>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</si>
  <si>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</si>
  <si>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</si>
  <si>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</si>
  <si>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</si>
  <si>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</si>
  <si>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</si>
  <si>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</si>
  <si>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</si>
  <si>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</si>
  <si>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</si>
  <si>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</si>
  <si>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</si>
  <si>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</si>
  <si>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</si>
  <si>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</si>
  <si>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</si>
  <si>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</si>
  <si>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</si>
  <si>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</si>
  <si>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</si>
  <si>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</si>
  <si>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</si>
  <si>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</si>
  <si>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</si>
  <si>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</si>
  <si>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</si>
  <si>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</si>
  <si>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</si>
  <si>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</si>
  <si>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</si>
  <si>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</si>
  <si>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</si>
  <si>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</si>
  <si>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</si>
  <si>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</si>
  <si>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</si>
  <si>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</si>
  <si>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</si>
  <si>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</si>
  <si>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</si>
  <si>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</si>
  <si>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</si>
  <si>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</si>
  <si>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</si>
  <si>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</si>
  <si>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</si>
  <si>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</si>
  <si>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</si>
  <si>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</si>
  <si>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</si>
  <si>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</si>
  <si>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</si>
  <si>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</si>
  <si>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</si>
  <si>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</si>
  <si>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</si>
  <si>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</si>
  <si>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</si>
  <si>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</si>
  <si>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</si>
  <si>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</si>
  <si>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</si>
  <si>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</si>
  <si>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</si>
  <si>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</si>
  <si>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</si>
  <si>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</si>
  <si>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</si>
  <si>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</si>
  <si>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</si>
  <si>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</si>
  <si>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</si>
  <si>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</si>
  <si>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</si>
  <si>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</si>
  <si>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</si>
  <si>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</si>
  <si>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</si>
  <si>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</si>
  <si>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</si>
  <si>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</si>
  <si>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</si>
  <si>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</si>
  <si>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</si>
  <si>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</si>
  <si>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</si>
  <si>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</si>
  <si>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</si>
  <si>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</si>
  <si>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</si>
  <si>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</si>
  <si>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</si>
  <si>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</si>
  <si>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</si>
  <si>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</si>
  <si>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</si>
  <si>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</si>
  <si>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</si>
  <si>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</si>
  <si>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</si>
  <si>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</si>
  <si>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</si>
  <si>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</si>
  <si>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</si>
  <si>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</si>
  <si>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</si>
  <si>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</si>
  <si>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</si>
  <si>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</si>
  <si>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</si>
  <si>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</si>
  <si>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</si>
  <si>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</si>
  <si>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</si>
  <si>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</si>
  <si>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</si>
  <si>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</si>
  <si>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</si>
  <si>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</si>
  <si>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</si>
  <si>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</si>
  <si>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</si>
  <si>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</si>
  <si>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</si>
  <si>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</si>
  <si>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</si>
  <si>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</si>
  <si>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</si>
  <si>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</si>
  <si>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</si>
  <si>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</si>
  <si>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</si>
  <si>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</si>
  <si>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</si>
  <si>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</si>
  <si>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</si>
  <si>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</si>
  <si>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</si>
  <si>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</si>
  <si>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</si>
  <si>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</si>
  <si>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</si>
  <si>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</si>
  <si>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</si>
  <si>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</si>
  <si>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</si>
  <si>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</si>
  <si>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</si>
  <si>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</si>
  <si>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</si>
  <si>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</si>
  <si>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</si>
  <si>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</si>
  <si>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</si>
  <si>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</si>
  <si>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</si>
  <si>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</si>
  <si>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</si>
  <si>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</si>
  <si>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</si>
  <si>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</si>
  <si>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</si>
  <si>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</si>
  <si>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</si>
  <si>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</si>
  <si>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</si>
  <si>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</si>
  <si>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</si>
  <si>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</si>
  <si>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</si>
  <si>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</si>
  <si>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</si>
  <si>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</si>
  <si>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</si>
  <si>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</si>
  <si>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</si>
  <si>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</si>
  <si>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</si>
  <si>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</si>
  <si>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</si>
  <si>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</si>
  <si>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</si>
  <si>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</si>
  <si>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</si>
  <si>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</si>
  <si>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</si>
  <si>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</si>
  <si>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</si>
  <si>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</si>
  <si>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</si>
  <si>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</si>
  <si>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</si>
  <si>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</si>
  <si>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</si>
  <si>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</si>
  <si>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</si>
  <si>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</si>
  <si>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</si>
  <si>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</si>
  <si>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</si>
  <si>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</si>
  <si>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</si>
  <si>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</si>
  <si>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</si>
  <si>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</si>
  <si>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</si>
  <si>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</si>
  <si>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</si>
  <si>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</si>
  <si>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</si>
  <si>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</si>
  <si>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</si>
  <si>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</si>
  <si>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</si>
  <si>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</si>
  <si>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</si>
  <si>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</si>
  <si>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</si>
  <si>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</si>
  <si>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</si>
  <si>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</si>
  <si>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</si>
  <si>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</si>
  <si>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</si>
  <si>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</si>
  <si>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</si>
  <si>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</si>
  <si>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</si>
  <si>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</si>
  <si>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</si>
  <si>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</si>
  <si>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</si>
  <si>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</si>
  <si>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</si>
  <si>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</si>
  <si>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</si>
  <si>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</si>
  <si>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</si>
  <si>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</si>
  <si>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</si>
  <si>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</si>
  <si>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</si>
  <si>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</si>
  <si>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</si>
  <si>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</si>
  <si>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</si>
  <si>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</si>
  <si>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</si>
  <si>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</si>
  <si>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</si>
  <si>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</si>
  <si>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</si>
  <si>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</si>
  <si>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</si>
  <si>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</si>
  <si>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</si>
  <si>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</si>
  <si>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</si>
  <si>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</si>
  <si>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</si>
  <si>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</si>
  <si>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</si>
  <si>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</si>
  <si>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</si>
  <si>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</si>
  <si>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</si>
  <si>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</si>
  <si>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</si>
  <si>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</si>
  <si>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</si>
  <si>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</si>
  <si>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</si>
  <si>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</si>
  <si>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</si>
  <si>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</si>
  <si>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</si>
  <si>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</si>
  <si>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</si>
  <si>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</si>
  <si>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</si>
  <si>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</si>
  <si>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</si>
  <si>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</si>
  <si>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</si>
  <si>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</si>
  <si>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</si>
  <si>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</si>
  <si>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</si>
  <si>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</si>
  <si>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</si>
  <si>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</si>
  <si>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</si>
  <si>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</si>
  <si>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</si>
  <si>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</si>
  <si>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</si>
  <si>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</si>
  <si>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</si>
  <si>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</si>
  <si>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</si>
  <si>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</si>
  <si>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</si>
  <si>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</si>
  <si>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</si>
  <si>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</si>
  <si>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</si>
  <si>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</si>
  <si>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</si>
  <si>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</si>
  <si>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</si>
  <si>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</si>
  <si>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</si>
  <si>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</si>
  <si>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</si>
  <si>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</si>
  <si>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</si>
  <si>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</si>
  <si>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</si>
  <si>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</si>
  <si>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</si>
  <si>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</si>
  <si>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</si>
  <si>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</si>
  <si>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</si>
  <si>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</si>
  <si>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</si>
  <si>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</si>
  <si>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</si>
  <si>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</si>
  <si>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</si>
  <si>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</si>
  <si>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</si>
  <si>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</si>
  <si>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</si>
  <si>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</si>
  <si>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</si>
  <si>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</si>
  <si>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</si>
  <si>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</si>
  <si>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</si>
  <si>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</si>
  <si>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</si>
  <si>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</si>
  <si>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</si>
  <si>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</si>
  <si>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</si>
  <si>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</si>
  <si>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</si>
  <si>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</si>
  <si>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</si>
  <si>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</si>
  <si>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</si>
  <si>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</si>
  <si>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</si>
  <si>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</si>
  <si>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</si>
  <si>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</si>
  <si>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</si>
  <si>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</si>
  <si>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</si>
  <si>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</si>
  <si>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</si>
  <si>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</si>
  <si>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</si>
  <si>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</si>
  <si>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</si>
  <si>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</si>
  <si>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</si>
  <si>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</si>
  <si>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</si>
  <si>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</si>
  <si>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</si>
  <si>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</si>
  <si>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</si>
  <si>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</si>
  <si>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</si>
  <si>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</si>
  <si>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</si>
  <si>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</si>
  <si>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</si>
  <si>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</si>
  <si>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</si>
  <si>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</si>
  <si>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</si>
  <si>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</si>
  <si>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</si>
  <si>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</si>
  <si>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</si>
  <si>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</si>
  <si>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</si>
  <si>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</si>
  <si>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</si>
  <si>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</si>
  <si>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</si>
  <si>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</si>
  <si>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</si>
  <si>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</si>
  <si>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</si>
  <si>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</si>
  <si>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</si>
  <si>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</si>
  <si>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</si>
  <si>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</si>
  <si>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</si>
  <si>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</si>
  <si>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</si>
  <si>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</si>
  <si>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</si>
  <si>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</si>
  <si>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</si>
  <si>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</si>
  <si>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</si>
  <si>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</si>
  <si>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</si>
  <si>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</si>
  <si>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</si>
  <si>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</si>
  <si>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</si>
  <si>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</si>
  <si>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</si>
  <si>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</si>
  <si>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</si>
  <si>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</si>
  <si>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</si>
  <si>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</si>
  <si>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</si>
  <si>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</si>
  <si>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</si>
  <si>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</si>
  <si>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</si>
  <si>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</si>
  <si>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</si>
  <si>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</si>
  <si>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</si>
  <si>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</si>
  <si>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</si>
  <si>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</si>
  <si>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</si>
  <si>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</si>
  <si>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</si>
  <si>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</si>
  <si>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</si>
  <si>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</si>
  <si>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</si>
  <si>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</si>
  <si>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</si>
  <si>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</si>
  <si>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</si>
  <si>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</si>
  <si>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</si>
  <si>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</si>
  <si>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</si>
  <si>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</si>
  <si>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</si>
  <si>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</si>
  <si>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</si>
  <si>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</si>
  <si>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</si>
  <si>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</si>
  <si>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</si>
  <si>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</si>
  <si>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</si>
  <si>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</si>
  <si>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</si>
  <si>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</si>
  <si>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</si>
  <si>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</si>
  <si>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</si>
  <si>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</si>
  <si>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</si>
  <si>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</si>
  <si>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</si>
  <si>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</si>
  <si>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</si>
  <si>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</si>
  <si>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</si>
  <si>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</si>
  <si>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</si>
  <si>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</si>
  <si>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</si>
  <si>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</si>
  <si>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</si>
  <si>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</si>
  <si>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</si>
  <si>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</si>
  <si>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</si>
  <si>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</si>
  <si>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</si>
  <si>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</si>
  <si>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</si>
  <si>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</si>
  <si>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</si>
  <si>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</si>
  <si>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</si>
  <si>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</si>
  <si>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</si>
  <si>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</si>
  <si>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</si>
  <si>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</si>
  <si>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</si>
  <si>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</si>
  <si>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</si>
  <si>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</si>
  <si>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</si>
  <si>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</si>
  <si>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</si>
  <si>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</si>
  <si>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</si>
  <si>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</si>
  <si>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</si>
  <si>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</si>
  <si>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</si>
  <si>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</si>
  <si>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</si>
  <si>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</si>
  <si>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</si>
  <si>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</si>
  <si>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</si>
  <si>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</si>
  <si>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</si>
  <si>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</si>
  <si>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</si>
  <si>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</si>
  <si>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</si>
  <si>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</si>
  <si>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</si>
  <si>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</si>
  <si>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</si>
  <si>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</si>
  <si>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</si>
  <si>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</si>
  <si>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</si>
  <si>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</si>
  <si>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</si>
  <si>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</si>
  <si>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</si>
  <si>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</si>
  <si>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</si>
  <si>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</si>
  <si>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</si>
  <si>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</si>
  <si>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</si>
  <si>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</si>
  <si>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</si>
  <si>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</si>
  <si>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</si>
  <si>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</si>
  <si>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</si>
  <si>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</si>
  <si>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</si>
  <si>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</si>
  <si>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</si>
  <si>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</si>
  <si>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</si>
  <si>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</si>
  <si>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</si>
  <si>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</si>
  <si>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</si>
  <si>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</si>
  <si>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</si>
  <si>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</si>
  <si>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</si>
  <si>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</si>
  <si>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</si>
  <si>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</si>
  <si>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</si>
  <si>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</si>
  <si>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</si>
  <si>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</si>
  <si>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</si>
  <si>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</si>
  <si>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</si>
  <si>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</si>
  <si>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</si>
  <si>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</si>
  <si>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</si>
  <si>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</si>
  <si>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</si>
  <si>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</si>
  <si>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</si>
  <si>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</si>
  <si>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</si>
  <si>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</si>
  <si>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</si>
  <si>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</si>
  <si>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</si>
  <si>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</si>
  <si>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</si>
  <si>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</si>
  <si>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</si>
  <si>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</si>
  <si>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</si>
  <si>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</si>
  <si>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</si>
  <si>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</si>
  <si>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</si>
  <si>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</si>
  <si>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</si>
  <si>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</si>
  <si>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</si>
  <si>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</si>
  <si>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</si>
  <si>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</si>
  <si>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</si>
  <si>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</si>
  <si>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</si>
  <si>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</si>
  <si>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</si>
  <si>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</si>
  <si>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</si>
  <si>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</si>
  <si>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</si>
  <si>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</si>
  <si>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</si>
  <si>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</si>
  <si>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</si>
  <si>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</si>
  <si>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</si>
  <si>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</si>
  <si>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</si>
  <si>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</si>
  <si>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</si>
  <si>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</si>
  <si>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</si>
  <si>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</si>
  <si>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</si>
  <si>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</si>
  <si>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</si>
  <si>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</si>
  <si>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</si>
  <si>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</si>
  <si>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</si>
  <si>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</si>
  <si>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</si>
  <si>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</si>
  <si>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</si>
  <si>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</si>
  <si>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</si>
  <si>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</si>
  <si>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</si>
  <si>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</si>
  <si>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</si>
  <si>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</si>
  <si>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</si>
  <si>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</si>
  <si>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</si>
  <si>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</si>
  <si>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</si>
  <si>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</si>
  <si>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</si>
  <si>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</si>
  <si>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</si>
  <si>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</si>
  <si>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</si>
  <si>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</si>
  <si>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</si>
  <si>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</si>
  <si>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</si>
  <si>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</si>
  <si>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</si>
  <si>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</si>
  <si>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</si>
  <si>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</si>
  <si>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</si>
  <si>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</si>
  <si>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</si>
  <si>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</si>
  <si>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</si>
  <si>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</si>
  <si>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</si>
  <si>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</si>
  <si>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</si>
  <si>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</si>
  <si>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</si>
  <si>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</si>
  <si>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</si>
  <si>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</si>
  <si>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</si>
  <si>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</si>
  <si>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</si>
  <si>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</si>
  <si>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</si>
  <si>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</si>
  <si>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</si>
  <si>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</si>
  <si>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</si>
  <si>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</si>
  <si>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</si>
  <si>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</si>
  <si>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</si>
  <si>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</si>
  <si>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</si>
  <si>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</si>
  <si>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</si>
  <si>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</si>
  <si>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</si>
  <si>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</si>
  <si>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</si>
  <si>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</si>
  <si>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</si>
  <si>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</si>
  <si>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</si>
  <si>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</si>
  <si>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</si>
  <si>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</si>
  <si>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</si>
  <si>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</si>
  <si>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</si>
  <si>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</si>
  <si>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</si>
  <si>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</si>
  <si>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</si>
  <si>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</si>
  <si>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</si>
  <si>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</si>
  <si>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</si>
  <si>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</si>
  <si>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</si>
  <si>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</si>
  <si>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</si>
  <si>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</si>
  <si>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</si>
  <si>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</si>
  <si>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</si>
  <si>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</si>
  <si>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</si>
  <si>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</si>
  <si>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</si>
  <si>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</si>
  <si>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</si>
  <si>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</si>
  <si>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</si>
  <si>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</si>
  <si>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</si>
  <si>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</si>
  <si>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</si>
  <si>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</si>
  <si>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</si>
  <si>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</si>
  <si>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</si>
  <si>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</si>
  <si>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</si>
  <si>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</si>
  <si>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</si>
  <si>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</si>
  <si>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</si>
  <si>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</si>
  <si>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</si>
  <si>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</si>
  <si>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</si>
  <si>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</si>
  <si>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</si>
  <si>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</si>
  <si>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</si>
  <si>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</si>
  <si>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</si>
  <si>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</si>
  <si>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</si>
  <si>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</si>
  <si>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</si>
  <si>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</si>
  <si>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</si>
  <si>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</si>
  <si>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</si>
  <si>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</si>
  <si>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</si>
  <si>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</si>
  <si>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</si>
  <si>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</si>
  <si>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</si>
  <si>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</si>
  <si>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</si>
  <si>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</si>
  <si>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</si>
  <si>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</si>
  <si>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</si>
  <si>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</si>
  <si>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</si>
  <si>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</si>
  <si>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</si>
  <si>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</si>
  <si>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</si>
  <si>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</si>
  <si>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</si>
  <si>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</si>
  <si>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</si>
  <si>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</si>
  <si>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</si>
  <si>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</si>
  <si>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</si>
  <si>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</si>
  <si>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</si>
  <si>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</si>
  <si>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</si>
  <si>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</si>
  <si>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</si>
  <si>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</si>
  <si>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</si>
  <si>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</si>
  <si>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</si>
  <si>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</si>
  <si>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</si>
  <si>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</si>
  <si>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</si>
  <si>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</si>
  <si>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</si>
  <si>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</si>
  <si>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</si>
  <si>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</si>
  <si>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</si>
  <si>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</si>
  <si>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</si>
  <si>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</si>
  <si>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</si>
  <si>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</si>
  <si>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</si>
  <si>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</si>
  <si>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</si>
  <si>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</si>
  <si>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</si>
  <si>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</si>
  <si>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</si>
  <si>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</si>
  <si>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</si>
  <si>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</si>
  <si>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</si>
  <si>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</si>
  <si>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</si>
  <si>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</si>
  <si>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</si>
  <si>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</si>
  <si>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</si>
  <si>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</si>
  <si>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</si>
  <si>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</si>
  <si>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</si>
  <si>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</si>
  <si>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</si>
  <si>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</si>
  <si>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</si>
  <si>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</si>
  <si>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</si>
  <si>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</si>
  <si>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</si>
  <si>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</si>
  <si>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</si>
  <si>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</si>
  <si>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</si>
  <si>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</si>
  <si>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</si>
  <si>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</si>
  <si>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</si>
  <si>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</si>
  <si>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</si>
  <si>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</si>
  <si>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</si>
  <si>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</si>
  <si>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</si>
  <si>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</si>
  <si>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</si>
  <si>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</si>
  <si>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</si>
  <si>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</si>
  <si>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</si>
  <si>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</si>
  <si>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</si>
  <si>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</si>
  <si>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</si>
  <si>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</si>
  <si>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</si>
  <si>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</si>
  <si>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</si>
  <si>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</si>
  <si>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</si>
  <si>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</si>
  <si>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</si>
  <si>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</si>
  <si>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</si>
  <si>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</si>
  <si>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</si>
  <si>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</si>
  <si>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</si>
  <si>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</si>
  <si>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</si>
  <si>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</si>
  <si>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</si>
  <si>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</si>
  <si>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</si>
  <si>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</si>
  <si>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</si>
  <si>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</si>
  <si>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</si>
  <si>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</si>
  <si>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</si>
  <si>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</si>
  <si>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</si>
  <si>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</si>
  <si>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</si>
  <si>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</si>
  <si>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</si>
  <si>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</si>
  <si>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</si>
  <si>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</si>
  <si>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</si>
  <si>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</si>
  <si>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</si>
  <si>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</si>
  <si>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</si>
  <si>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</si>
  <si>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</si>
  <si>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</si>
  <si>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</si>
  <si>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</si>
  <si>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</si>
  <si>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</si>
  <si>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</si>
  <si>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</si>
  <si>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</si>
  <si>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</si>
  <si>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</si>
  <si>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</si>
  <si>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</si>
  <si>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</si>
  <si>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</si>
  <si>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</si>
  <si>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</si>
  <si>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</si>
  <si>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</si>
  <si>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</si>
  <si>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</si>
  <si>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</si>
  <si>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</si>
  <si>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</si>
  <si>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</si>
  <si>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</si>
  <si>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</si>
  <si>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</si>
  <si>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</si>
  <si>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</si>
  <si>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</si>
  <si>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</si>
  <si>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</si>
  <si>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</si>
  <si>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</si>
  <si>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</si>
  <si>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</si>
  <si>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</si>
  <si>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</si>
  <si>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</si>
  <si>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</si>
  <si>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</si>
  <si>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</si>
  <si>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</si>
  <si>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</si>
  <si>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</si>
  <si>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</si>
  <si>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</si>
  <si>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</si>
  <si>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</si>
  <si>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</si>
  <si>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</si>
  <si>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</si>
  <si>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</si>
  <si>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</si>
  <si>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</si>
  <si>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</si>
  <si>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</si>
  <si>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</si>
  <si>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</si>
  <si>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</si>
  <si>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</si>
  <si>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</si>
  <si>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</si>
  <si>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</si>
  <si>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</si>
  <si>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</si>
  <si>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</si>
  <si>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</si>
  <si>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</si>
  <si>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</si>
  <si>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</si>
  <si>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</si>
  <si>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</si>
  <si>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</si>
  <si>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</si>
  <si>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</si>
  <si>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</si>
  <si>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</si>
  <si>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</si>
  <si>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</si>
  <si>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</si>
  <si>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</si>
  <si>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</si>
  <si>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</si>
  <si>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</si>
  <si>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</si>
  <si>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</si>
  <si>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</si>
  <si>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</si>
  <si>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</si>
  <si>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</si>
  <si>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</si>
  <si>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</si>
  <si>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</si>
  <si>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</si>
  <si>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</si>
  <si>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</si>
  <si>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</si>
  <si>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</si>
  <si>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</si>
  <si>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</si>
  <si>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</si>
  <si>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</si>
  <si>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</si>
  <si>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</si>
  <si>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</si>
  <si>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</si>
  <si>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</si>
  <si>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</si>
  <si>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</si>
  <si>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</si>
  <si>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</si>
  <si>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</si>
  <si>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</si>
  <si>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</si>
  <si>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</si>
  <si>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</si>
  <si>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</si>
  <si>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</si>
  <si>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</si>
  <si>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</si>
  <si>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</si>
  <si>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</si>
  <si>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</si>
  <si>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</si>
  <si>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</si>
  <si>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</si>
  <si>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</si>
  <si>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</si>
  <si>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</si>
  <si>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</si>
  <si>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</si>
  <si>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</si>
  <si>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</si>
  <si>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</si>
  <si>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</si>
  <si>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</si>
  <si>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</si>
  <si>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</si>
  <si>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</si>
  <si>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</si>
  <si>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</si>
  <si>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</si>
  <si>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</si>
  <si>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</si>
  <si>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</si>
  <si>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</si>
  <si>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</si>
  <si>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</si>
  <si>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</si>
  <si>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</si>
  <si>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</si>
  <si>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</si>
  <si>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</si>
  <si>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</si>
  <si>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</si>
  <si>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</si>
  <si>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</si>
  <si>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</si>
  <si>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</si>
  <si>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</si>
  <si>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</si>
  <si>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</si>
  <si>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</si>
  <si>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</si>
  <si>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</si>
  <si>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</si>
  <si>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</si>
  <si>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</si>
  <si>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</si>
  <si>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</si>
  <si>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</si>
  <si>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</si>
  <si>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</si>
  <si>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</si>
  <si>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</si>
  <si>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</si>
  <si>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</si>
  <si>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</si>
  <si>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</si>
  <si>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</si>
  <si>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</si>
  <si>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</si>
  <si>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</si>
  <si>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</si>
  <si>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</si>
  <si>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</si>
  <si>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</si>
  <si>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</si>
  <si>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</si>
  <si>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</si>
  <si>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</si>
  <si>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</si>
  <si>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</si>
  <si>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</si>
  <si>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</si>
  <si>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</si>
  <si>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</si>
  <si>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</si>
  <si>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</si>
  <si>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</si>
  <si>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</si>
  <si>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</si>
  <si>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</si>
  <si>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</si>
  <si>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</si>
  <si>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</si>
  <si>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</si>
  <si>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</si>
  <si>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</si>
  <si>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</si>
  <si>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</si>
  <si>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</si>
  <si>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</si>
  <si>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</si>
  <si>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</si>
  <si>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</si>
  <si>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</si>
  <si>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</si>
  <si>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</si>
  <si>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</si>
  <si>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</si>
  <si>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</si>
  <si>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</si>
  <si>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</si>
  <si>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</si>
  <si>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</si>
  <si>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</si>
  <si>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</si>
  <si>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</si>
  <si>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</si>
  <si>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</si>
  <si>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</si>
  <si>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</si>
  <si>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</si>
  <si>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</si>
  <si>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</si>
  <si>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</si>
  <si>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</si>
  <si>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</si>
  <si>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</si>
  <si>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</si>
  <si>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</si>
  <si>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</si>
  <si>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</si>
  <si>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</si>
  <si>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</si>
  <si>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</si>
  <si>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</si>
  <si>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</si>
  <si>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</si>
  <si>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</si>
  <si>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</si>
  <si>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</si>
  <si>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</si>
  <si>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</si>
  <si>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</si>
  <si>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</si>
  <si>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</si>
  <si>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</si>
  <si>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</si>
  <si>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</si>
  <si>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</si>
  <si>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</si>
  <si>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</si>
  <si>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</si>
  <si>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</si>
  <si>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</si>
  <si>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</si>
  <si>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</si>
  <si>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</si>
  <si>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</si>
  <si>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</si>
  <si>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</si>
  <si>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</si>
  <si>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</si>
  <si>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</si>
  <si>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</si>
  <si>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</si>
  <si>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</si>
  <si>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</si>
  <si>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</si>
  <si>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</si>
  <si>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</si>
  <si>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</si>
  <si>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</si>
  <si>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</si>
  <si>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</si>
  <si>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</si>
  <si>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</si>
  <si>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</si>
  <si>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</si>
  <si>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</si>
  <si>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</si>
  <si>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</si>
  <si>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</si>
  <si>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</si>
  <si>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</si>
  <si>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</si>
  <si>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</si>
  <si>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</si>
  <si>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</si>
  <si>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</si>
  <si>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</si>
  <si>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</si>
  <si>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</si>
  <si>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</si>
  <si>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</si>
  <si>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</si>
  <si>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</si>
  <si>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</si>
  <si>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</si>
  <si>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</si>
  <si>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</si>
  <si>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</si>
  <si>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</si>
  <si>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</si>
  <si>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</si>
  <si>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</si>
  <si>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</si>
  <si>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</si>
  <si>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</si>
  <si>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</si>
  <si>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</si>
  <si>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</si>
  <si>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</si>
  <si>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</si>
  <si>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</si>
  <si>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</si>
  <si>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</si>
  <si>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</si>
  <si>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</si>
  <si>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</si>
  <si>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</si>
  <si>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</si>
  <si>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</si>
  <si>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</si>
  <si>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</si>
  <si>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</si>
  <si>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</si>
  <si>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</si>
  <si>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</si>
  <si>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</si>
  <si>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</si>
  <si>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</si>
  <si>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</si>
  <si>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</si>
  <si>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</si>
  <si>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</si>
  <si>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</si>
  <si>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</si>
  <si>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</si>
  <si>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</si>
  <si>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</si>
  <si>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</si>
  <si>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</si>
  <si>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</si>
  <si>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</si>
  <si>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</si>
  <si>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</si>
  <si>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</si>
  <si>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</si>
  <si>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</si>
  <si>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</si>
  <si>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</si>
  <si>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</si>
  <si>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</si>
  <si>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</si>
  <si>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</si>
  <si>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</si>
  <si>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</si>
  <si>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</si>
  <si>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</si>
  <si>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</si>
  <si>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</si>
  <si>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</si>
  <si>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</si>
  <si>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</si>
  <si>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</si>
  <si>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</si>
  <si>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</si>
  <si>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</si>
  <si>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</si>
  <si>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</si>
  <si>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</si>
  <si>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</si>
  <si>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</si>
  <si>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</si>
  <si>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</si>
  <si>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</si>
  <si>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</si>
  <si>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</si>
  <si>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</si>
  <si>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</si>
  <si>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</si>
  <si>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</si>
  <si>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</si>
  <si>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</si>
  <si>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</si>
  <si>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</si>
  <si>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</si>
  <si>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</si>
  <si>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</si>
  <si>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</si>
  <si>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</si>
  <si>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</si>
  <si>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</si>
  <si>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</si>
  <si>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</si>
  <si>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</si>
  <si>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</si>
  <si>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</si>
  <si>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</si>
  <si>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</si>
  <si>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</si>
  <si>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</si>
  <si>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</si>
  <si>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</si>
  <si>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</si>
  <si>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</si>
  <si>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</si>
  <si>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</si>
  <si>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</si>
  <si>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</si>
  <si>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</si>
  <si>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</si>
  <si>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</si>
  <si>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</si>
  <si>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</si>
  <si>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</si>
  <si>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</si>
  <si>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</si>
  <si>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</si>
  <si>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</si>
  <si>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</si>
  <si>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</si>
  <si>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</si>
  <si>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</si>
  <si>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</si>
  <si>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</si>
  <si>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</si>
  <si>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</si>
  <si>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</si>
  <si>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</si>
  <si>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</si>
  <si>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</si>
  <si>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</si>
  <si>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</si>
  <si>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</si>
  <si>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</si>
  <si>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</si>
  <si>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</si>
  <si>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</si>
  <si>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</si>
  <si>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</si>
  <si>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</si>
  <si>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</si>
  <si>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</si>
  <si>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</si>
  <si>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</si>
  <si>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</si>
  <si>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</si>
  <si>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</si>
  <si>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</si>
  <si>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</si>
  <si>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</si>
  <si>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</si>
  <si>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</si>
  <si>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</si>
  <si>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</si>
  <si>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</si>
  <si>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</si>
  <si>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</si>
  <si>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</si>
  <si>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</si>
  <si>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</si>
  <si>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</si>
  <si>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</si>
  <si>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</si>
  <si>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</si>
  <si>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</si>
  <si>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</si>
  <si>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</si>
  <si>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</si>
  <si>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</si>
  <si>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</si>
  <si>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</si>
  <si>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</si>
  <si>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</si>
  <si>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</si>
  <si>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</si>
  <si>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</si>
  <si>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</si>
  <si>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</si>
  <si>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</si>
  <si>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</si>
  <si>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</si>
  <si>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</si>
  <si>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</si>
  <si>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</si>
  <si>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</si>
  <si>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</si>
  <si>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</si>
  <si>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</si>
  <si>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</si>
  <si>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</si>
  <si>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</si>
  <si>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</si>
  <si>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</si>
  <si>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</si>
  <si>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</si>
  <si>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</si>
  <si>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</si>
  <si>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</si>
  <si>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</si>
  <si>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</si>
  <si>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</si>
  <si>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</si>
  <si>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</si>
  <si>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</si>
  <si>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</si>
  <si>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</si>
  <si>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</si>
  <si>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</si>
  <si>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</si>
  <si>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</si>
  <si>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</si>
  <si>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</si>
  <si>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</si>
  <si>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</si>
  <si>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</si>
  <si>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</si>
  <si>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</si>
  <si>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</si>
  <si>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</si>
  <si>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</si>
  <si>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</si>
  <si>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</si>
  <si>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</si>
  <si>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</si>
  <si>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</si>
  <si>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</si>
  <si>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</si>
  <si>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</si>
  <si>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</si>
  <si>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</si>
  <si>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</si>
  <si>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</si>
  <si>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</si>
  <si>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</si>
  <si>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</si>
  <si>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</si>
  <si>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</si>
  <si>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</si>
  <si>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</si>
  <si>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</si>
  <si>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</si>
  <si>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</si>
  <si>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</si>
  <si>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</si>
  <si>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</si>
  <si>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</si>
  <si>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</si>
  <si>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</si>
  <si>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</si>
  <si>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</si>
  <si>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</si>
  <si>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</si>
  <si>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</si>
  <si>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</si>
  <si>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</si>
  <si>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</si>
  <si>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</si>
  <si>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</si>
  <si>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</si>
  <si>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</si>
  <si>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</si>
  <si>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</si>
  <si>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</si>
  <si>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</si>
  <si>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</si>
  <si>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</si>
  <si>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</si>
  <si>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</si>
  <si>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</si>
  <si>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</si>
  <si>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</si>
  <si>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</si>
  <si>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</si>
  <si>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</si>
  <si>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</si>
  <si>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</si>
  <si>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</si>
  <si>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</si>
  <si>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</si>
  <si>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</si>
  <si>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</si>
  <si>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</si>
  <si>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</si>
  <si>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</si>
  <si>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</si>
  <si>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</si>
  <si>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</si>
  <si>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</si>
  <si>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</si>
  <si>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</si>
  <si>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</si>
  <si>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</si>
  <si>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</si>
  <si>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</si>
  <si>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</si>
  <si>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</si>
  <si>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</si>
  <si>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</si>
  <si>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</si>
  <si>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</si>
  <si>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</si>
  <si>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</si>
  <si>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</si>
  <si>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</si>
  <si>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</si>
  <si>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</si>
  <si>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</si>
  <si>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</si>
  <si>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</si>
  <si>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</si>
  <si>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</si>
  <si>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</si>
  <si>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</si>
  <si>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</si>
  <si>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</si>
  <si>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</si>
  <si>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</si>
  <si>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</si>
  <si>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</si>
  <si>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</si>
  <si>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</si>
  <si>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</si>
  <si>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</si>
  <si>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</si>
  <si>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</si>
  <si>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</si>
  <si>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</si>
  <si>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</si>
  <si>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</si>
  <si>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</si>
  <si>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</si>
  <si>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</si>
  <si>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</si>
  <si>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</si>
  <si>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</si>
  <si>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</si>
  <si>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</si>
  <si>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</si>
  <si>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</si>
  <si>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</si>
  <si>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</si>
  <si>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</si>
  <si>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</si>
  <si>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</si>
  <si>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</si>
  <si>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</si>
  <si>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</si>
  <si>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</si>
  <si>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</si>
  <si>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</si>
  <si>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</si>
  <si>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</si>
  <si>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</si>
  <si>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</si>
  <si>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</si>
  <si>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</si>
  <si>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</si>
  <si>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</si>
  <si>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</si>
  <si>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</si>
  <si>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</si>
  <si>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</si>
  <si>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</si>
  <si>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</si>
  <si>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</si>
  <si>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</si>
  <si>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</si>
  <si>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</si>
  <si>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</si>
  <si>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</si>
  <si>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</si>
  <si>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</si>
  <si>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</si>
  <si>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</si>
  <si>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</si>
  <si>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</si>
  <si>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</si>
  <si>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</si>
  <si>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</si>
  <si>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</si>
  <si>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</si>
  <si>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</si>
  <si>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</si>
  <si>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</si>
  <si>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</si>
  <si>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</si>
  <si>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</si>
  <si>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</si>
  <si>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</si>
  <si>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</si>
  <si>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</si>
  <si>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</si>
  <si>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</si>
  <si>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</si>
  <si>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</si>
  <si>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</si>
  <si>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</si>
  <si>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</si>
  <si>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</si>
  <si>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</si>
  <si>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</si>
  <si>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</si>
  <si>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</si>
  <si>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</si>
  <si>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</si>
  <si>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</si>
  <si>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</si>
  <si>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</si>
  <si>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</si>
  <si>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</si>
  <si>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</si>
  <si>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</si>
  <si>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</si>
  <si>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</si>
  <si>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</si>
  <si>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</si>
  <si>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</si>
  <si>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</si>
  <si>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</si>
  <si>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</si>
  <si>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</si>
  <si>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</si>
  <si>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</si>
  <si>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</si>
  <si>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</si>
  <si>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</si>
  <si>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</si>
  <si>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</si>
  <si>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</si>
  <si>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</si>
  <si>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</si>
  <si>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</si>
  <si>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</si>
  <si>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</si>
  <si>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</si>
  <si>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</si>
  <si>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</si>
  <si>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</si>
  <si>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</si>
  <si>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</si>
  <si>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</si>
  <si>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</si>
  <si>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</si>
  <si>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</si>
  <si>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</si>
  <si>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</si>
  <si>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</si>
  <si>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</si>
  <si>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</si>
  <si>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</si>
  <si>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</si>
  <si>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</si>
  <si>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</si>
  <si>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</si>
  <si>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</si>
  <si>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</si>
  <si>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</si>
  <si>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</si>
  <si>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</si>
  <si>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</si>
  <si>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</si>
  <si>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</si>
  <si>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</si>
  <si>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</si>
  <si>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</si>
  <si>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</si>
  <si>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</si>
  <si>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</si>
  <si>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</si>
  <si>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</si>
  <si>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</si>
  <si>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</si>
  <si>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</si>
  <si>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</si>
  <si>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</si>
  <si>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</si>
  <si>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</si>
  <si>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</si>
  <si>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</si>
  <si>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</si>
  <si>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</si>
  <si>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</si>
  <si>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</si>
  <si>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</si>
  <si>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</si>
  <si>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</si>
  <si>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</si>
  <si>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</si>
  <si>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</si>
  <si>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</si>
  <si>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</si>
  <si>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</si>
  <si>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</si>
  <si>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</si>
  <si>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</si>
  <si>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</si>
  <si>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</si>
  <si>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</si>
  <si>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</si>
  <si>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</si>
  <si>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</si>
  <si>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</si>
  <si>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</si>
  <si>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</si>
  <si>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</si>
  <si>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</si>
  <si>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</si>
  <si>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</si>
  <si>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</si>
  <si>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</si>
  <si>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</si>
  <si>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</si>
  <si>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</si>
  <si>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</si>
  <si>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</si>
  <si>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</si>
  <si>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</si>
  <si>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</si>
  <si>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</si>
  <si>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</si>
  <si>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</si>
  <si>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</si>
  <si>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</si>
  <si>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</si>
  <si>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</si>
  <si>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</si>
  <si>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</si>
  <si>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</si>
  <si>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</si>
  <si>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</si>
  <si>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</si>
  <si>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</si>
  <si>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</si>
  <si>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</si>
  <si>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</si>
  <si>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</si>
  <si>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</si>
  <si>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</si>
  <si>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</si>
  <si>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</si>
  <si>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</si>
  <si>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</si>
  <si>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</si>
  <si>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</si>
  <si>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</si>
  <si>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</si>
  <si>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</si>
  <si>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</si>
  <si>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</si>
  <si>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</si>
  <si>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</si>
  <si>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</si>
  <si>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</si>
  <si>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</si>
  <si>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</si>
  <si>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</si>
  <si>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</si>
  <si>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</si>
  <si>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</si>
  <si>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</si>
  <si>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</si>
  <si>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</si>
  <si>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</si>
  <si>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</si>
  <si>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</si>
  <si>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</si>
  <si>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</si>
  <si>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</si>
  <si>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</si>
  <si>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</si>
  <si>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</si>
  <si>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</si>
  <si>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</si>
  <si>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</si>
  <si>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</si>
  <si>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</si>
  <si>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</si>
  <si>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</si>
  <si>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</si>
  <si>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</si>
  <si>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</si>
  <si>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</si>
  <si>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</si>
  <si>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</si>
  <si>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</si>
  <si>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</si>
  <si>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</si>
  <si>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</si>
  <si>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</si>
  <si>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</si>
  <si>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</si>
  <si>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</si>
  <si>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</si>
  <si>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</si>
  <si>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</si>
  <si>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</si>
  <si>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</si>
  <si>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</si>
  <si>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</si>
  <si>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</si>
  <si>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</si>
  <si>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</si>
  <si>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</si>
  <si>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</si>
  <si>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</si>
  <si>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</si>
  <si>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</si>
  <si>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</si>
  <si>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</si>
  <si>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</si>
  <si>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</si>
  <si>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</si>
  <si>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</si>
  <si>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</si>
  <si>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</si>
  <si>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</si>
  <si>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</si>
  <si>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</si>
  <si>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</si>
  <si>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</si>
  <si>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</si>
  <si>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</si>
  <si>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</si>
  <si>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</si>
  <si>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</si>
  <si>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</si>
  <si>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</si>
  <si>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</si>
  <si>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</si>
  <si>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</si>
  <si>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</si>
  <si>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</si>
  <si>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</si>
  <si>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</si>
  <si>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</si>
  <si>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</si>
  <si>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</si>
  <si>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</si>
  <si>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</si>
  <si>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</si>
  <si>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</si>
  <si>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</si>
  <si>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</si>
  <si>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</si>
  <si>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</si>
  <si>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</si>
  <si>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</si>
  <si>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</si>
  <si>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</si>
  <si>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</si>
  <si>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</si>
  <si>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</si>
  <si>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</si>
  <si>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</si>
  <si>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</si>
  <si>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</si>
  <si>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</si>
  <si>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</si>
  <si>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</si>
  <si>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</si>
  <si>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</si>
  <si>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</si>
  <si>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</si>
  <si>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</si>
  <si>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</si>
  <si>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</si>
  <si>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</si>
  <si>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</si>
  <si>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</si>
  <si>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</si>
  <si>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</si>
  <si>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</si>
  <si>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</si>
  <si>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</si>
  <si>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</si>
  <si>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</si>
  <si>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</si>
  <si>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</si>
  <si>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</si>
  <si>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</si>
  <si>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</si>
  <si>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</si>
  <si>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</si>
  <si>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</si>
  <si>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</si>
  <si>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</si>
  <si>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</si>
  <si>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</si>
  <si>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</si>
  <si>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</si>
  <si>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</si>
  <si>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</si>
  <si>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</si>
  <si>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</si>
  <si>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</si>
  <si>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</si>
  <si>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</si>
  <si>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</si>
  <si>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</si>
  <si>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</si>
  <si>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</si>
  <si>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</si>
  <si>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</si>
  <si>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</si>
  <si>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</si>
  <si>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</si>
  <si>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</si>
  <si>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</si>
  <si>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</si>
  <si>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</si>
  <si>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</si>
  <si>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</si>
  <si>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</si>
  <si>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</si>
  <si>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</si>
  <si>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</si>
  <si>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</si>
  <si>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</si>
  <si>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</si>
  <si>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</si>
  <si>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</si>
  <si>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</si>
  <si>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</si>
  <si>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</si>
  <si>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</si>
  <si>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</si>
  <si>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</si>
  <si>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</si>
  <si>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</si>
  <si>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</si>
  <si>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</si>
  <si>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</si>
  <si>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</si>
  <si>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</si>
  <si>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</si>
  <si>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</si>
  <si>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</si>
  <si>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</si>
  <si>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</si>
  <si>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</si>
  <si>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</si>
  <si>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</si>
  <si>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</si>
  <si>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</si>
  <si>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</si>
  <si>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</si>
  <si>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</si>
  <si>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</si>
  <si>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</si>
  <si>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</si>
  <si>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</si>
  <si>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</si>
  <si>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</si>
  <si>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</si>
  <si>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</si>
  <si>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</si>
  <si>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</si>
  <si>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</si>
  <si>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</si>
  <si>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</si>
  <si>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</si>
  <si>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</si>
  <si>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</si>
  <si>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</si>
  <si>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</si>
  <si>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</si>
  <si>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</si>
  <si>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</si>
  <si>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</si>
  <si>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</si>
  <si>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</si>
  <si>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</si>
  <si>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</si>
  <si>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</si>
  <si>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</si>
  <si>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</si>
  <si>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</si>
  <si>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</si>
  <si>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</si>
  <si>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</si>
  <si>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</si>
  <si>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</si>
  <si>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</si>
  <si>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</si>
  <si>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</si>
  <si>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</si>
  <si>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</si>
  <si>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</si>
  <si>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</si>
  <si>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</si>
  <si>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</si>
  <si>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</si>
  <si>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</si>
  <si>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</si>
  <si>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</si>
  <si>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</si>
  <si>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</si>
  <si>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</si>
  <si>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</si>
  <si>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</si>
  <si>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</si>
  <si>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</si>
  <si>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</si>
  <si>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</si>
  <si>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</si>
  <si>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</si>
  <si>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</si>
  <si>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</si>
  <si>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</si>
  <si>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</si>
  <si>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</si>
  <si>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</si>
  <si>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</si>
  <si>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</si>
  <si>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</si>
  <si>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</si>
  <si>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</si>
  <si>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</si>
  <si>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</si>
  <si>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</si>
  <si>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</si>
  <si>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</si>
  <si>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</si>
  <si>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</si>
  <si>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</si>
  <si>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</si>
  <si>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</si>
  <si>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</si>
  <si>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</si>
  <si>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</si>
  <si>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</si>
  <si>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</si>
  <si>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</si>
  <si>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</si>
  <si>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</si>
  <si>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</si>
  <si>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</si>
  <si>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</si>
  <si>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</si>
  <si>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</si>
  <si>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</si>
  <si>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</si>
  <si>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</si>
  <si>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</si>
  <si>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</si>
  <si>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</si>
  <si>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</si>
  <si>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</si>
  <si>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</si>
  <si>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</si>
  <si>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</si>
  <si>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</si>
  <si>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</si>
  <si>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</si>
  <si>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</si>
  <si>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</si>
  <si>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</si>
  <si>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</si>
  <si>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</si>
  <si>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</si>
  <si>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</si>
  <si>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</si>
  <si>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</si>
  <si>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</si>
  <si>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</si>
  <si>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</si>
  <si>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</si>
  <si>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</si>
  <si>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</si>
  <si>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</si>
  <si>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</si>
  <si>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</si>
  <si>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</si>
  <si>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</si>
  <si>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</si>
  <si>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</si>
  <si>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</si>
  <si>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</si>
  <si>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</si>
  <si>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</si>
  <si>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</si>
  <si>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</si>
  <si>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</si>
  <si>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</si>
  <si>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</si>
  <si>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</si>
  <si>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</si>
  <si>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</si>
  <si>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</si>
  <si>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</si>
  <si>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</si>
  <si>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</si>
  <si>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</si>
  <si>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</si>
  <si>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</si>
  <si>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</si>
  <si>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</si>
  <si>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</si>
  <si>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</si>
  <si>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</si>
  <si>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</si>
  <si>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</si>
  <si>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</si>
  <si>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</si>
  <si>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</si>
  <si>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</si>
  <si>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</si>
  <si>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</si>
  <si>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</si>
  <si>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</si>
  <si>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</si>
  <si>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</si>
  <si>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</si>
  <si>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</si>
  <si>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</si>
  <si>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</si>
  <si>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</si>
  <si>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</si>
  <si>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</si>
  <si>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</si>
  <si>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</si>
  <si>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</si>
  <si>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</si>
  <si>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</si>
  <si>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</si>
  <si>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</si>
  <si>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</si>
  <si>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</si>
  <si>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</si>
  <si>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</si>
  <si>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</si>
  <si>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</si>
  <si>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</si>
  <si>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</si>
  <si>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</si>
  <si>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</si>
  <si>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</si>
  <si>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</si>
  <si>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</si>
  <si>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</si>
  <si>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</si>
  <si>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</si>
  <si>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</si>
  <si>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</si>
  <si>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</si>
  <si>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</si>
  <si>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</si>
  <si>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</si>
  <si>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</si>
  <si>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</si>
  <si>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</si>
  <si>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</si>
  <si>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</si>
  <si>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</si>
  <si>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</si>
  <si>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</si>
  <si>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</si>
  <si>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</si>
  <si>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</si>
  <si>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</si>
  <si>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</si>
  <si>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</si>
  <si>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</si>
  <si>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</si>
  <si>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</si>
  <si>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</si>
  <si>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</si>
  <si>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</si>
  <si>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</si>
  <si>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</si>
  <si>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</si>
  <si>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</si>
  <si>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</si>
  <si>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</si>
  <si>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</si>
  <si>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</si>
  <si>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</si>
  <si>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</si>
  <si>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</si>
  <si>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</si>
  <si>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</si>
  <si>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</si>
  <si>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</si>
  <si>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</si>
  <si>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</si>
  <si>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</si>
  <si>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</si>
  <si>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</si>
  <si>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</si>
  <si>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</si>
  <si>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</si>
  <si>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</si>
  <si>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</si>
  <si>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</si>
  <si>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</si>
  <si>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</si>
  <si>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</si>
  <si>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</si>
  <si>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</si>
  <si>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</si>
  <si>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</si>
  <si>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</si>
  <si>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</si>
  <si>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</si>
  <si>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</si>
  <si>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</si>
  <si>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</si>
  <si>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</si>
  <si>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</si>
  <si>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</si>
  <si>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</si>
  <si>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</si>
  <si>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</si>
  <si>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</si>
  <si>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</si>
  <si>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</si>
  <si>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</si>
  <si>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</si>
  <si>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</si>
  <si>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</si>
  <si>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</si>
  <si>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</si>
  <si>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</si>
  <si>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</si>
  <si>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</si>
  <si>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</si>
  <si>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</si>
  <si>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</si>
  <si>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</si>
  <si>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</si>
  <si>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</si>
  <si>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</si>
  <si>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</si>
  <si>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</si>
  <si>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</si>
  <si>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</si>
  <si>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</si>
  <si>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</si>
  <si>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</si>
  <si>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</si>
  <si>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</si>
  <si>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</si>
  <si>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</si>
  <si>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</si>
  <si>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</si>
  <si>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</si>
  <si>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</si>
  <si>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</si>
  <si>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</si>
  <si>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</si>
  <si>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</si>
  <si>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</si>
  <si>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</si>
  <si>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</si>
  <si>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</si>
  <si>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</si>
  <si>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</si>
  <si>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</si>
  <si>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</si>
  <si>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</si>
  <si>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</si>
  <si>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</si>
  <si>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</si>
  <si>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</si>
  <si>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</si>
  <si>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</si>
  <si>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</si>
  <si>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</si>
  <si>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</si>
  <si>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</si>
  <si>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</si>
  <si>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</si>
  <si>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</si>
  <si>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</si>
  <si>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</si>
  <si>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</si>
  <si>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</si>
  <si>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</si>
  <si>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</si>
  <si>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</si>
  <si>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</si>
  <si>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</si>
  <si>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</si>
  <si>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</si>
  <si>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</si>
  <si>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</si>
  <si>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</si>
  <si>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</si>
  <si>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</si>
  <si>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</si>
  <si>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</si>
  <si>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</si>
  <si>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</si>
  <si>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</si>
  <si>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</si>
  <si>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</si>
  <si>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</si>
  <si>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</si>
  <si>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</si>
  <si>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</si>
  <si>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</si>
  <si>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</si>
  <si>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</si>
  <si>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</si>
  <si>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</si>
  <si>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</si>
  <si>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</si>
  <si>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</si>
  <si>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</si>
  <si>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</si>
  <si>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</si>
  <si>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</si>
  <si>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</si>
  <si>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</si>
  <si>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</si>
  <si>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</si>
  <si>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</si>
  <si>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</si>
  <si>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</si>
  <si>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</si>
  <si>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</si>
  <si>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</si>
  <si>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</si>
  <si>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</si>
  <si>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</si>
  <si>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</si>
  <si>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</si>
  <si>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</si>
  <si>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</si>
  <si>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</si>
  <si>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</si>
  <si>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</si>
  <si>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</si>
  <si>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</si>
  <si>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</si>
  <si>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</si>
  <si>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</si>
  <si>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</si>
  <si>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</si>
  <si>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</si>
  <si>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</si>
  <si>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</si>
  <si>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</si>
  <si>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</si>
  <si>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</si>
  <si>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</si>
  <si>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</si>
  <si>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</si>
  <si>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</si>
  <si>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</si>
  <si>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</si>
  <si>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</si>
  <si>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</si>
  <si>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</si>
  <si>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</si>
  <si>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</si>
  <si>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</si>
  <si>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</si>
  <si>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</si>
  <si>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</si>
  <si>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</si>
  <si>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</si>
  <si>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</si>
  <si>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</si>
  <si>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</si>
  <si>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</si>
  <si>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</si>
  <si>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</si>
  <si>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</si>
  <si>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</si>
  <si>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</si>
  <si>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</si>
  <si>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</si>
  <si>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</si>
  <si>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</si>
  <si>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</si>
  <si>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</si>
  <si>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</si>
  <si>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</si>
  <si>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</si>
  <si>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</si>
  <si>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</si>
  <si>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</si>
  <si>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</si>
  <si>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</si>
  <si>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</si>
  <si>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</si>
  <si>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</si>
  <si>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</si>
  <si>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</si>
  <si>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</si>
  <si>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</si>
  <si>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</si>
  <si>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</si>
  <si>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</si>
  <si>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</si>
  <si>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</si>
  <si>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</si>
  <si>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</si>
  <si>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</si>
  <si>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</si>
  <si>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</si>
  <si>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</si>
  <si>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</si>
  <si>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</si>
  <si>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</si>
  <si>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</si>
  <si>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</si>
  <si>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</si>
  <si>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</si>
  <si>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</si>
  <si>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</si>
  <si>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</si>
  <si>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</si>
  <si>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</si>
  <si>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</si>
  <si>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</si>
  <si>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</si>
  <si>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</si>
  <si>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</si>
  <si>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</si>
  <si>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</si>
  <si>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</si>
  <si>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</si>
  <si>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</si>
  <si>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</si>
  <si>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</si>
  <si>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</si>
  <si>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</si>
  <si>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</si>
  <si>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</si>
  <si>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</si>
  <si>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</si>
  <si>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</si>
  <si>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</si>
  <si>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</si>
  <si>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</si>
  <si>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</si>
  <si>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</si>
  <si>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</si>
  <si>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</si>
  <si>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</si>
  <si>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</si>
  <si>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</si>
  <si>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</si>
  <si>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</si>
  <si>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</si>
  <si>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</si>
  <si>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</si>
  <si>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</si>
  <si>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</si>
  <si>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</si>
  <si>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</si>
  <si>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</si>
  <si>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</si>
  <si>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</si>
  <si>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</si>
  <si>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</si>
  <si>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</si>
  <si>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</si>
  <si>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</si>
  <si>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</si>
  <si>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</si>
  <si>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</si>
  <si>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</si>
  <si>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</si>
  <si>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</si>
  <si>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</si>
  <si>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</si>
  <si>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</si>
  <si>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</si>
  <si>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</si>
  <si>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</si>
  <si>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</si>
  <si>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</si>
  <si>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</si>
  <si>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</si>
  <si>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</si>
  <si>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</si>
  <si>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</si>
  <si>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</si>
  <si>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</si>
  <si>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</si>
  <si>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</si>
  <si>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</si>
  <si>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</si>
  <si>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</si>
  <si>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</si>
  <si>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</si>
  <si>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</si>
  <si>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</si>
  <si>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</si>
  <si>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</si>
  <si>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</si>
  <si>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</si>
  <si>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</si>
  <si>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</si>
  <si>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</si>
  <si>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</si>
  <si>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</si>
  <si>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</si>
  <si>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</si>
  <si>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</si>
  <si>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</si>
  <si>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</si>
  <si>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</si>
  <si>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</si>
  <si>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</si>
  <si>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</si>
  <si>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</si>
  <si>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</si>
  <si>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</si>
  <si>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</si>
  <si>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</si>
  <si>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</si>
  <si>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</si>
  <si>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</si>
  <si>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</si>
  <si>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</si>
  <si>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</si>
  <si>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</si>
  <si>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</si>
  <si>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</si>
  <si>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</si>
  <si>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</si>
  <si>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</si>
  <si>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</si>
  <si>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</si>
  <si>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</si>
  <si>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</si>
  <si>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</si>
  <si>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</si>
  <si>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</si>
  <si>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</si>
  <si>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</si>
  <si>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</si>
  <si>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</si>
  <si>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</si>
  <si>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</si>
  <si>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</si>
  <si>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</si>
  <si>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</si>
  <si>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</si>
  <si>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</si>
  <si>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</si>
  <si>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</si>
  <si>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</si>
  <si>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</si>
  <si>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</si>
  <si>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</si>
  <si>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</si>
  <si>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</si>
  <si>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</si>
  <si>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</si>
  <si>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</si>
  <si>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</si>
  <si>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</si>
  <si>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</si>
  <si>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</si>
  <si>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</si>
  <si>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</si>
  <si>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</si>
  <si>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</si>
  <si>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</si>
  <si>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</si>
  <si>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</si>
  <si>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</si>
  <si>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</si>
  <si>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</si>
  <si>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</si>
  <si>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</si>
  <si>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</si>
  <si>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</si>
  <si>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</si>
  <si>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</si>
  <si>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</si>
  <si>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</si>
  <si>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</si>
  <si>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</si>
  <si>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</si>
  <si>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</si>
  <si>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</si>
  <si>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</si>
  <si>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</si>
  <si>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</si>
  <si>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</si>
  <si>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</si>
  <si>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</si>
  <si>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</si>
  <si>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</si>
  <si>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</si>
  <si>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</si>
  <si>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</si>
  <si>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</si>
  <si>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</si>
  <si>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</si>
  <si>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</si>
  <si>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</si>
  <si>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</si>
  <si>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</si>
  <si>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</si>
  <si>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</si>
  <si>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</si>
  <si>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</si>
  <si>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</si>
  <si>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</si>
  <si>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</si>
  <si>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</si>
  <si>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</si>
  <si>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</si>
  <si>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</si>
  <si>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</si>
  <si>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</si>
  <si>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</si>
  <si>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</si>
  <si>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</si>
  <si>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</si>
  <si>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</si>
  <si>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</si>
  <si>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</si>
  <si>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</si>
  <si>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</si>
  <si>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</si>
  <si>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</si>
  <si>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</si>
  <si>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</si>
  <si>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</si>
  <si>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</si>
  <si>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</si>
  <si>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</si>
  <si>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</si>
  <si>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</si>
  <si>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</si>
  <si>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</si>
  <si>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</si>
  <si>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</si>
  <si>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</si>
  <si>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</si>
  <si>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</si>
  <si>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</si>
  <si>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</si>
  <si>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</si>
  <si>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</si>
  <si>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</si>
  <si>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</si>
  <si>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</si>
  <si>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</si>
  <si>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</si>
  <si>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</si>
  <si>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</si>
  <si>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</si>
  <si>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</si>
  <si>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</si>
  <si>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</si>
  <si>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</si>
  <si>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</si>
  <si>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</si>
  <si>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</si>
  <si>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</si>
  <si>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</si>
  <si>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</si>
  <si>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</si>
  <si>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</si>
  <si>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</si>
  <si>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</si>
  <si>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</si>
  <si>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</si>
  <si>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</si>
  <si>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</si>
  <si>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</si>
  <si>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</si>
  <si>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</si>
  <si>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</si>
  <si>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</si>
  <si>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</si>
  <si>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</si>
  <si>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</si>
  <si>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</si>
  <si>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</si>
  <si>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</si>
  <si>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</si>
  <si>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</si>
  <si>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</si>
  <si>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</si>
  <si>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</si>
  <si>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</si>
  <si>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</si>
  <si>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</si>
  <si>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</si>
  <si>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</si>
  <si>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</si>
  <si>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</si>
  <si>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</si>
  <si>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</si>
  <si>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</si>
  <si>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</si>
  <si>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</si>
  <si>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</si>
  <si>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</si>
  <si>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</si>
  <si>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</si>
  <si>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</si>
  <si>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</si>
  <si>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</si>
  <si>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</si>
  <si>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</si>
  <si>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</si>
  <si>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</si>
  <si>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</si>
  <si>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</si>
  <si>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</si>
  <si>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</si>
  <si>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</si>
  <si>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</si>
  <si>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</si>
  <si>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</si>
  <si>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</si>
  <si>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</si>
  <si>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</si>
  <si>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</si>
  <si>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</si>
  <si>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</si>
  <si>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</si>
  <si>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</si>
  <si>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</si>
  <si>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</si>
  <si>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</si>
  <si>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</si>
  <si>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</si>
  <si>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</si>
  <si>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</si>
  <si>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</si>
  <si>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</si>
  <si>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</si>
  <si>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</si>
  <si>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</si>
  <si>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</si>
  <si>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</si>
  <si>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</si>
  <si>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</si>
  <si>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</si>
  <si>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</si>
  <si>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</si>
  <si>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</si>
  <si>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</si>
  <si>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</si>
  <si>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</si>
  <si>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</si>
  <si>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</si>
  <si>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</si>
  <si>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</si>
  <si>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</si>
  <si>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</si>
  <si>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</si>
  <si>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</si>
  <si>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</si>
  <si>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</si>
  <si>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</si>
  <si>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</si>
  <si>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</si>
  <si>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</si>
  <si>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</si>
  <si>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</si>
  <si>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</si>
  <si>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</si>
  <si>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</si>
  <si>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</si>
  <si>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</si>
  <si>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</si>
  <si>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</si>
  <si>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</si>
  <si>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</si>
  <si>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</si>
  <si>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</si>
  <si>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</si>
  <si>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</si>
  <si>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</si>
  <si>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</si>
  <si>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</si>
  <si>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</si>
  <si>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</si>
  <si>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</si>
  <si>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</si>
  <si>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</si>
  <si>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</si>
  <si>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</si>
  <si>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</si>
  <si>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</si>
  <si>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</si>
  <si>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</si>
  <si>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</si>
  <si>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</si>
  <si>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</si>
  <si>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</si>
  <si>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</si>
  <si>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</si>
  <si>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</si>
  <si>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</si>
  <si>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</si>
  <si>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</si>
  <si>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</si>
  <si>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</si>
  <si>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</si>
  <si>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</si>
  <si>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</si>
  <si>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</si>
  <si>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</si>
  <si>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</si>
  <si>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</si>
  <si>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</si>
  <si>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</si>
  <si>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</si>
  <si>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</si>
  <si>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</si>
  <si>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</si>
  <si>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</si>
  <si>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</si>
  <si>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</si>
  <si>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</si>
  <si>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</si>
  <si>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</si>
  <si>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</si>
  <si>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</si>
  <si>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</si>
  <si>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</si>
  <si>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</si>
  <si>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</si>
  <si>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</si>
  <si>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</si>
  <si>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</si>
  <si>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</si>
  <si>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</si>
  <si>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</si>
  <si>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</si>
  <si>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</si>
  <si>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</si>
  <si>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</si>
  <si>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</si>
  <si>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</si>
  <si>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</si>
  <si>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</si>
  <si>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</si>
  <si>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</si>
  <si>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</si>
  <si>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</si>
  <si>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</si>
  <si>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</si>
  <si>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</si>
  <si>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</si>
  <si>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</si>
  <si>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</si>
  <si>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</si>
  <si>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</si>
  <si>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</si>
  <si>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</si>
  <si>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</si>
  <si>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</si>
  <si>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</si>
  <si>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</si>
  <si>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</si>
  <si>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</si>
  <si>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</si>
  <si>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</si>
  <si>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</si>
  <si>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</si>
  <si>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</si>
  <si>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</si>
  <si>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</si>
  <si>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</si>
  <si>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</si>
  <si>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</si>
  <si>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</si>
  <si>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</si>
  <si>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</si>
  <si>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</si>
  <si>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</si>
  <si>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</si>
  <si>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</si>
  <si>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</si>
  <si>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</si>
  <si>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</si>
  <si>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</si>
  <si>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</si>
  <si>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</si>
  <si>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</si>
  <si>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</si>
  <si>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</si>
  <si>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</si>
  <si>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</si>
  <si>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</si>
  <si>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</si>
  <si>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</si>
  <si>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</si>
  <si>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</si>
  <si>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</si>
  <si>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</si>
  <si>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</si>
  <si>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</si>
  <si>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</si>
  <si>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</si>
  <si>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</si>
  <si>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</si>
  <si>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</si>
  <si>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</si>
  <si>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</si>
  <si>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</si>
  <si>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</si>
  <si>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</si>
  <si>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</si>
  <si>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</si>
  <si>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</si>
  <si>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</si>
  <si>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</si>
  <si>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</si>
  <si>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</si>
  <si>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</si>
  <si>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</si>
  <si>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</si>
  <si>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</si>
  <si>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</si>
  <si>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</si>
  <si>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</si>
  <si>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</si>
  <si>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</si>
  <si>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</si>
  <si>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</si>
  <si>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</si>
  <si>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</si>
  <si>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</si>
  <si>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</si>
  <si>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</si>
  <si>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</si>
  <si>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</si>
  <si>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</si>
  <si>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</si>
  <si>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</si>
  <si>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</si>
  <si>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</si>
  <si>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</si>
  <si>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</si>
  <si>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</si>
  <si>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</si>
  <si>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</si>
  <si>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</si>
  <si>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</si>
  <si>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</si>
  <si>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</si>
  <si>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</si>
  <si>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</si>
  <si>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</si>
  <si>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</si>
  <si>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</si>
  <si>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</si>
  <si>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</si>
  <si>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</si>
  <si>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</si>
  <si>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</si>
  <si>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</si>
  <si>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</si>
  <si>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</si>
  <si>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</si>
  <si>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</si>
  <si>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</si>
  <si>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</si>
  <si>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</si>
  <si>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</si>
  <si>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</si>
  <si>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</si>
  <si>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</si>
  <si>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</si>
  <si>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</si>
  <si>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</si>
  <si>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</si>
  <si>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</si>
  <si>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</si>
  <si>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</si>
  <si>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</si>
  <si>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</si>
  <si>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</si>
  <si>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</si>
  <si>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</si>
  <si>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</si>
  <si>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</si>
  <si>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</si>
  <si>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</si>
  <si>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</si>
  <si>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</si>
  <si>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</si>
  <si>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</si>
  <si>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</si>
  <si>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</si>
  <si>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</si>
  <si>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</si>
  <si>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</si>
  <si>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</si>
  <si>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</si>
  <si>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</si>
  <si>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</si>
  <si>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</si>
  <si>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</si>
  <si>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</si>
  <si>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</si>
  <si>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</si>
  <si>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</si>
  <si>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</si>
  <si>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</si>
  <si>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</si>
  <si>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</si>
  <si>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</si>
  <si>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</si>
  <si>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</si>
  <si>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</si>
  <si>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</si>
  <si>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</si>
  <si>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</si>
  <si>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</si>
  <si>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</si>
  <si>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</si>
  <si>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</si>
  <si>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</si>
  <si>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</si>
  <si>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</si>
  <si>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</si>
  <si>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</si>
  <si>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</si>
  <si>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</si>
  <si>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</si>
  <si>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</si>
  <si>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</si>
  <si>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</si>
  <si>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</si>
  <si>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</si>
  <si>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</si>
  <si>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</si>
  <si>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</si>
  <si>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</si>
  <si>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</si>
  <si>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</si>
  <si>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</si>
  <si>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</si>
  <si>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</si>
  <si>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</si>
  <si>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</si>
  <si>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</si>
  <si>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</si>
  <si>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</si>
  <si>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</si>
  <si>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</si>
  <si>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</si>
  <si>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</si>
  <si>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</si>
  <si>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</si>
  <si>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</si>
  <si>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</si>
  <si>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</si>
  <si>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</si>
  <si>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</si>
  <si>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</si>
  <si>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</si>
  <si>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</si>
  <si>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</si>
  <si>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</si>
  <si>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</si>
  <si>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</si>
  <si>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</si>
  <si>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</si>
  <si>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</si>
  <si>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</si>
  <si>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</si>
  <si>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</si>
  <si>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</si>
  <si>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</si>
  <si>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</si>
  <si>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</si>
  <si>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</si>
  <si>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</si>
  <si>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</si>
  <si>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</si>
  <si>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</si>
  <si>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</si>
  <si>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</si>
  <si>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</si>
  <si>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</si>
  <si>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</si>
  <si>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</si>
  <si>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</si>
  <si>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</si>
  <si>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</si>
  <si>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</si>
  <si>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</si>
  <si>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</si>
  <si>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</si>
  <si>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</si>
  <si>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</si>
  <si>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</si>
  <si>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</si>
  <si>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</si>
  <si>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</si>
  <si>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</si>
  <si>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</si>
  <si>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</si>
  <si>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</si>
  <si>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</si>
  <si>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</si>
  <si>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</si>
  <si>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</si>
  <si>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</si>
  <si>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</si>
  <si>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</si>
  <si>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</si>
  <si>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</si>
  <si>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</si>
  <si>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</si>
  <si>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</si>
  <si>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</si>
  <si>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</si>
  <si>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</si>
  <si>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</si>
  <si>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</si>
  <si>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</si>
  <si>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</si>
  <si>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</si>
  <si>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</si>
  <si>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</si>
  <si>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</si>
  <si>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</si>
  <si>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</si>
  <si>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</si>
  <si>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</si>
  <si>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</si>
  <si>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</si>
  <si>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</si>
  <si>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</si>
  <si>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</si>
  <si>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</si>
  <si>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</si>
  <si>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</si>
  <si>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</si>
  <si>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</si>
  <si>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</si>
  <si>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</si>
  <si>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</si>
  <si>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</si>
  <si>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</si>
  <si>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</si>
  <si>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</si>
  <si>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</si>
  <si>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</si>
  <si>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</si>
  <si>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</si>
  <si>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</si>
  <si>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</si>
  <si>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</si>
  <si>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</si>
  <si>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</si>
  <si>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</si>
  <si>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</si>
  <si>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</si>
  <si>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</si>
  <si>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</si>
  <si>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</si>
  <si>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</si>
  <si>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</si>
  <si>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</si>
  <si>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</si>
  <si>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</si>
  <si>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</si>
  <si>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</si>
  <si>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</si>
  <si>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</si>
  <si>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</si>
  <si>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</si>
  <si>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</si>
  <si>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</si>
  <si>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</si>
  <si>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</si>
  <si>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</si>
  <si>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</si>
  <si>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</si>
  <si>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</si>
  <si>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</si>
  <si>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</si>
  <si>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</si>
  <si>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</si>
  <si>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</si>
  <si>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</si>
  <si>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</si>
  <si>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</si>
  <si>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</si>
  <si>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</si>
  <si>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</si>
  <si>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</si>
  <si>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</si>
  <si>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</si>
  <si>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</si>
  <si>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</si>
  <si>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</si>
  <si>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</si>
  <si>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</si>
  <si>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</si>
  <si>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</si>
  <si>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</si>
  <si>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</si>
  <si>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</si>
  <si>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</si>
  <si>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</si>
  <si>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</si>
  <si>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</si>
  <si>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</si>
  <si>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</si>
  <si>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</si>
  <si>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</si>
  <si>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</si>
  <si>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</si>
  <si>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</si>
  <si>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</si>
  <si>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</si>
  <si>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</si>
  <si>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</si>
  <si>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</si>
  <si>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</si>
  <si>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</si>
  <si>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</si>
  <si>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</si>
  <si>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</si>
  <si>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</si>
  <si>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</si>
  <si>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</si>
  <si>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</si>
  <si>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</si>
  <si>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</si>
  <si>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</si>
  <si>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</si>
  <si>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</si>
  <si>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</si>
  <si>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</si>
  <si>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</si>
  <si>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</si>
  <si>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</si>
  <si>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</si>
  <si>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</si>
  <si>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</si>
  <si>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</si>
  <si>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</si>
  <si>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</si>
  <si>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</si>
  <si>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</si>
  <si>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</si>
  <si>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</si>
  <si>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</si>
  <si>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</si>
  <si>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</si>
  <si>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</si>
  <si>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</si>
  <si>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</si>
  <si>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</si>
  <si>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</si>
  <si>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</si>
  <si>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</si>
  <si>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</si>
  <si>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</si>
  <si>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</si>
  <si>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</si>
  <si>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</si>
  <si>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</si>
  <si>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</si>
  <si>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</si>
  <si>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</si>
  <si>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</si>
  <si>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</si>
  <si>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</si>
  <si>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</si>
  <si>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</si>
  <si>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</si>
  <si>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</si>
  <si>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</si>
  <si>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</si>
  <si>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</si>
  <si>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</si>
  <si>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</si>
  <si>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</si>
  <si>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</si>
  <si>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</si>
  <si>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</si>
  <si>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</si>
  <si>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</si>
  <si>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</si>
  <si>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</si>
  <si>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</si>
  <si>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</si>
  <si>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</si>
  <si>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</si>
  <si>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</si>
  <si>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</si>
  <si>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</si>
  <si>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</si>
  <si>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</si>
  <si>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</si>
  <si>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</si>
  <si>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</si>
  <si>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</si>
  <si>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</si>
  <si>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</si>
  <si>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</si>
  <si>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</si>
  <si>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</si>
  <si>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</si>
  <si>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</si>
  <si>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</si>
  <si>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</si>
  <si>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</si>
  <si>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</si>
  <si>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</si>
  <si>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</si>
  <si>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</si>
  <si>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</si>
  <si>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</si>
  <si>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</si>
  <si>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</si>
  <si>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</si>
  <si>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</si>
  <si>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</si>
  <si>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</si>
  <si>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</si>
  <si>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</si>
  <si>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</si>
  <si>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</si>
  <si>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</si>
  <si>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</si>
  <si>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</si>
  <si>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</si>
  <si>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</si>
  <si>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</si>
  <si>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</si>
  <si>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</si>
  <si>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</si>
  <si>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</si>
  <si>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</si>
  <si>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</si>
  <si>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</si>
  <si>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</si>
  <si>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</si>
  <si>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</si>
  <si>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</si>
  <si>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</si>
  <si>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</si>
  <si>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</si>
  <si>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</si>
  <si>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</si>
  <si>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</si>
  <si>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</si>
  <si>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</si>
  <si>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</si>
  <si>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</si>
  <si>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</si>
  <si>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</si>
  <si>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</si>
  <si>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</si>
  <si>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</si>
  <si>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</si>
  <si>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</si>
  <si>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</si>
  <si>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</si>
  <si>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</si>
  <si>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</si>
  <si>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</si>
  <si>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</si>
  <si>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</si>
  <si>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</si>
  <si>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</si>
  <si>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</si>
  <si>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</si>
  <si>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</si>
  <si>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</si>
  <si>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</si>
  <si>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</si>
  <si>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</si>
  <si>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</si>
  <si>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</si>
  <si>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</si>
  <si>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</si>
  <si>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</si>
  <si>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</si>
  <si>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</si>
  <si>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</si>
  <si>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</si>
  <si>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</si>
  <si>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</si>
  <si>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</si>
  <si>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</si>
  <si>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</si>
  <si>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</si>
  <si>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</si>
  <si>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</si>
  <si>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</si>
  <si>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</si>
  <si>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</si>
  <si>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</si>
  <si>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</si>
  <si>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</si>
  <si>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</si>
  <si>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</si>
  <si>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</si>
  <si>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</si>
  <si>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</si>
  <si>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</si>
  <si>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</si>
  <si>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</si>
  <si>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</si>
  <si>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</si>
  <si>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</si>
  <si>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</si>
  <si>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</si>
  <si>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</si>
  <si>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</si>
  <si>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</si>
  <si>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</si>
  <si>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</si>
  <si>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</si>
  <si>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</si>
  <si>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</si>
  <si>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</si>
  <si>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</si>
  <si>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</si>
  <si>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</si>
  <si>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</si>
  <si>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</si>
  <si>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</si>
  <si>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</si>
  <si>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</si>
  <si>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</si>
  <si>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</si>
  <si>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</si>
  <si>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</si>
  <si>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</si>
  <si>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</si>
  <si>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</si>
  <si>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</si>
  <si>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</si>
  <si>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</si>
  <si>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</si>
  <si>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</si>
  <si>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</si>
  <si>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</si>
  <si>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</si>
  <si>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</si>
  <si>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</si>
  <si>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</si>
  <si>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</si>
  <si>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</si>
  <si>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</si>
  <si>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</si>
  <si>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</si>
  <si>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</si>
  <si>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</si>
  <si>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</si>
  <si>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</si>
  <si>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</si>
  <si>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</si>
  <si>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</si>
  <si>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</si>
  <si>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</si>
  <si>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</si>
  <si>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</si>
  <si>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</si>
  <si>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</si>
  <si>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</si>
  <si>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</si>
  <si>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</si>
  <si>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</si>
  <si>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</si>
  <si>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</si>
  <si>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</si>
  <si>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</si>
  <si>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</si>
  <si>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</si>
  <si>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</si>
  <si>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</si>
  <si>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</si>
  <si>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</si>
  <si>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</si>
  <si>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</si>
  <si>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</si>
  <si>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</si>
  <si>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</si>
  <si>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</si>
  <si>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</si>
  <si>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</si>
  <si>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</si>
  <si>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</si>
  <si>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</si>
  <si>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</si>
  <si>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</si>
  <si>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</si>
  <si>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</si>
  <si>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</si>
  <si>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</si>
  <si>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</si>
  <si>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</si>
  <si>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</si>
  <si>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</si>
  <si>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</si>
  <si>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</si>
  <si>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</si>
  <si>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</si>
  <si>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</si>
  <si>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</si>
  <si>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</si>
  <si>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</si>
  <si>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</si>
  <si>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</si>
  <si>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</si>
  <si>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</si>
  <si>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</si>
  <si>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</si>
  <si>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</si>
  <si>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</si>
  <si>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</si>
  <si>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</si>
  <si>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</si>
  <si>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</si>
  <si>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</si>
  <si>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</si>
  <si>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</si>
  <si>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</si>
  <si>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</si>
  <si>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</si>
  <si>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</si>
  <si>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</si>
  <si>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</si>
  <si>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</si>
  <si>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</si>
  <si>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</si>
  <si>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</si>
  <si>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</si>
  <si>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</si>
  <si>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</si>
  <si>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</si>
  <si>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</si>
  <si>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</si>
  <si>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</si>
  <si>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</si>
  <si>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</si>
  <si>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</si>
  <si>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</si>
  <si>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</si>
  <si>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</si>
  <si>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</si>
  <si>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</si>
  <si>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</si>
  <si>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</si>
  <si>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</si>
  <si>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</si>
  <si>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</si>
  <si>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</si>
  <si>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</si>
  <si>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</si>
  <si>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</si>
  <si>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</si>
  <si>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</si>
  <si>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</si>
  <si>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</si>
  <si>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</si>
  <si>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</si>
  <si>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</si>
  <si>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</si>
  <si>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</si>
  <si>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</si>
  <si>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</si>
  <si>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</si>
  <si>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</si>
  <si>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</si>
  <si>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</si>
  <si>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</si>
  <si>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</si>
  <si>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</si>
  <si>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</si>
  <si>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</si>
  <si>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</si>
  <si>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</si>
  <si>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</si>
  <si>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</si>
  <si>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</si>
  <si>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</si>
  <si>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</si>
  <si>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</si>
  <si>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</si>
  <si>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</si>
  <si>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</si>
  <si>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</si>
  <si>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</si>
  <si>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</si>
  <si>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</si>
  <si>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</si>
  <si>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</si>
  <si>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</si>
  <si>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</si>
  <si>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</si>
  <si>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</si>
  <si>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</si>
  <si>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</si>
  <si>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</si>
  <si>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</si>
  <si>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</si>
  <si>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</si>
  <si>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</si>
  <si>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</si>
  <si>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</si>
  <si>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</si>
  <si>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</si>
  <si>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</si>
  <si>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</si>
  <si>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</si>
  <si>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</si>
  <si>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</si>
  <si>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</si>
  <si>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</si>
  <si>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</si>
  <si>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</si>
  <si>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</si>
  <si>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</si>
  <si>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</si>
  <si>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</si>
  <si>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</si>
  <si>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</si>
  <si>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</si>
  <si>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</si>
  <si>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</si>
  <si>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</si>
  <si>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</si>
  <si>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</si>
  <si>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</si>
  <si>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</si>
  <si>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</si>
  <si>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</si>
  <si>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</si>
  <si>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</si>
  <si>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</si>
  <si>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</si>
  <si>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</si>
  <si>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</si>
  <si>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</si>
  <si>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</si>
  <si>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</si>
  <si>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</si>
  <si>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</si>
  <si>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</si>
  <si>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</si>
  <si>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</si>
  <si>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</si>
  <si>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</si>
  <si>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</si>
  <si>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</si>
  <si>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</si>
  <si>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</si>
  <si>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</si>
  <si>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</si>
  <si>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</si>
  <si>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</si>
  <si>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</si>
  <si>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</si>
  <si>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</si>
  <si>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</si>
  <si>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</si>
  <si>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</si>
  <si>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</si>
  <si>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</si>
  <si>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</si>
  <si>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</si>
  <si>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</si>
  <si>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</si>
  <si>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</si>
  <si>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</si>
  <si>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</si>
  <si>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</si>
  <si>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</si>
  <si>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</si>
  <si>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</si>
  <si>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</si>
  <si>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</si>
  <si>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</si>
  <si>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</si>
  <si>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</si>
  <si>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</si>
  <si>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</si>
  <si>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</si>
  <si>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</si>
  <si>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</si>
  <si>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</si>
  <si>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</si>
  <si>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</si>
  <si>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</si>
  <si>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</si>
  <si>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</si>
  <si>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</si>
  <si>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</si>
  <si>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</si>
  <si>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</si>
  <si>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</si>
  <si>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</si>
  <si>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</si>
  <si>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</si>
  <si>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</si>
  <si>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</si>
  <si>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</si>
  <si>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</si>
  <si>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</si>
  <si>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</si>
  <si>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</si>
  <si>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</si>
  <si>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</si>
  <si>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</si>
  <si>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</si>
  <si>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</si>
  <si>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</si>
  <si>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</si>
  <si>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</si>
  <si>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</si>
  <si>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</si>
  <si>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</si>
  <si>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</si>
  <si>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</si>
  <si>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</si>
  <si>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</si>
  <si>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</si>
  <si>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</si>
  <si>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</si>
  <si>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</si>
  <si>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</si>
  <si>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</si>
  <si>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</si>
  <si>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</si>
  <si>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</si>
  <si>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</si>
  <si>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</si>
  <si>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</si>
  <si>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</si>
  <si>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</si>
  <si>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</si>
  <si>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</si>
  <si>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</si>
  <si>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</si>
  <si>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</si>
  <si>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</si>
  <si>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</si>
  <si>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</si>
  <si>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</si>
  <si>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</si>
  <si>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</si>
  <si>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</si>
  <si>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</si>
  <si>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</si>
  <si>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</si>
  <si>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</si>
  <si>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</si>
  <si>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</si>
  <si>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</si>
  <si>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</si>
  <si>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</si>
  <si>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</si>
  <si>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</si>
  <si>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</si>
  <si>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</si>
  <si>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</si>
  <si>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</si>
  <si>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</si>
  <si>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</si>
  <si>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</si>
  <si>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</si>
  <si>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</si>
  <si>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</si>
  <si>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</si>
  <si>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</si>
  <si>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</si>
  <si>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</si>
  <si>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</si>
  <si>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</si>
  <si>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</si>
  <si>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</si>
  <si>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</si>
  <si>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</si>
  <si>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</si>
  <si>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</si>
  <si>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</si>
  <si>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</si>
  <si>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</si>
  <si>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</si>
  <si>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</si>
  <si>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</si>
  <si>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</si>
  <si>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</si>
  <si>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</si>
  <si>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</si>
  <si>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</si>
  <si>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</si>
  <si>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</si>
  <si>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</si>
  <si>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</si>
  <si>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</si>
  <si>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</si>
  <si>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</si>
  <si>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</si>
  <si>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</si>
  <si>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</si>
  <si>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</si>
  <si>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</si>
  <si>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</si>
  <si>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</si>
  <si>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</si>
  <si>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</si>
  <si>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</si>
  <si>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</si>
  <si>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</si>
  <si>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</si>
  <si>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</si>
  <si>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</si>
  <si>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</si>
  <si>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</si>
  <si>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</si>
  <si>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</si>
  <si>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</si>
  <si>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</si>
  <si>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</si>
  <si>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</si>
  <si>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</si>
  <si>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</si>
  <si>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</si>
  <si>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</si>
  <si>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</si>
  <si>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</si>
  <si>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</si>
  <si>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</si>
  <si>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</si>
  <si>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</si>
  <si>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</si>
  <si>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</si>
  <si>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</si>
  <si>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</si>
  <si>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</si>
  <si>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</si>
  <si>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</si>
  <si>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</si>
  <si>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</si>
  <si>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</si>
  <si>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</si>
  <si>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</si>
  <si>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</si>
  <si>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</si>
  <si>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</si>
  <si>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</si>
  <si>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</si>
  <si>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</si>
  <si>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</si>
  <si>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</si>
  <si>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</si>
  <si>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</si>
  <si>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</si>
  <si>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</si>
  <si>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</si>
  <si>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</si>
  <si>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</si>
  <si>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</si>
  <si>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</si>
  <si>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</si>
  <si>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</si>
  <si>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</si>
  <si>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</si>
  <si>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</si>
  <si>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</si>
  <si>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</si>
  <si>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</si>
  <si>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</si>
  <si>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</si>
  <si>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</si>
  <si>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</si>
  <si>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</si>
  <si>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</si>
  <si>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</si>
  <si>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</si>
  <si>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</si>
  <si>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</si>
  <si>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</si>
  <si>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</si>
  <si>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</si>
  <si>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</si>
  <si>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</si>
  <si>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</si>
  <si>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</si>
  <si>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</si>
  <si>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</si>
  <si>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</si>
  <si>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</si>
  <si>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</si>
  <si>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</si>
  <si>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</si>
  <si>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</si>
  <si>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</si>
  <si>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</si>
  <si>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</si>
  <si>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</si>
  <si>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</si>
  <si>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</si>
  <si>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</si>
  <si>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</si>
  <si>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</si>
  <si>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</si>
  <si>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</si>
  <si>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</si>
  <si>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</si>
  <si>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</si>
  <si>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</si>
  <si>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</si>
  <si>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</si>
  <si>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</si>
  <si>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</si>
  <si>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</si>
  <si>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</si>
  <si>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</si>
  <si>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</si>
  <si>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</si>
  <si>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</si>
  <si>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</si>
  <si>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</si>
  <si>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</si>
  <si>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</si>
  <si>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</si>
  <si>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</si>
  <si>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</si>
  <si>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</si>
  <si>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</si>
  <si>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</si>
  <si>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</si>
  <si>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</si>
  <si>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</si>
  <si>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</si>
  <si>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</si>
  <si>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</si>
  <si>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</si>
  <si>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</si>
  <si>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</si>
  <si>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</si>
  <si>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</si>
  <si>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</si>
  <si>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</si>
  <si>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</si>
  <si>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</si>
  <si>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</si>
  <si>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</si>
  <si>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</si>
  <si>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</si>
  <si>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</si>
  <si>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</si>
  <si>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</si>
  <si>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</si>
  <si>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</si>
  <si>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</si>
  <si>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</si>
  <si>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</si>
  <si>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</si>
  <si>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</si>
  <si>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</si>
  <si>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</si>
  <si>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</si>
  <si>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</si>
  <si>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</si>
  <si>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</si>
  <si>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</si>
  <si>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</si>
  <si>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</si>
  <si>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</si>
  <si>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</si>
  <si>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</si>
  <si>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</si>
  <si>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</si>
  <si>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</si>
  <si>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</si>
  <si>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</si>
  <si>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</si>
  <si>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</si>
  <si>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</si>
  <si>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</si>
  <si>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</si>
  <si>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</si>
  <si>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</si>
  <si>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</si>
  <si>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</si>
  <si>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</si>
  <si>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</si>
  <si>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</si>
  <si>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</si>
  <si>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</si>
  <si>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</si>
  <si>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</si>
  <si>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</si>
  <si>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</si>
  <si>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</si>
  <si>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</si>
  <si>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</si>
  <si>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</si>
  <si>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</si>
  <si>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</si>
  <si>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</si>
  <si>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</si>
  <si>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</si>
  <si>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</si>
  <si>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</si>
  <si>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</si>
  <si>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</si>
  <si>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</si>
  <si>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</si>
  <si>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</si>
  <si>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</si>
  <si>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</si>
  <si>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</si>
  <si>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</si>
  <si>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</si>
  <si>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</si>
  <si>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</si>
  <si>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</si>
  <si>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</si>
  <si>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</si>
  <si>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</si>
  <si>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</si>
  <si>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</si>
  <si>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</si>
  <si>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</si>
  <si>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</si>
  <si>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</si>
  <si>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</si>
  <si>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</si>
  <si>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</si>
  <si>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</si>
  <si>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</si>
  <si>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</si>
  <si>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</si>
  <si>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</si>
  <si>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</si>
  <si>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</si>
  <si>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</si>
  <si>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</si>
  <si>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</si>
  <si>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</si>
  <si>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</si>
  <si>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</si>
  <si>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</si>
  <si>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</si>
  <si>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</si>
  <si>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</si>
  <si>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</si>
  <si>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</si>
  <si>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</si>
  <si>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</si>
  <si>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</si>
  <si>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</si>
  <si>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</si>
  <si>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</si>
  <si>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</si>
  <si>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</si>
  <si>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</si>
  <si>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</si>
  <si>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</si>
  <si>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</si>
  <si>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</si>
  <si>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</si>
  <si>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</si>
  <si>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</si>
  <si>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</si>
  <si>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</si>
  <si>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</si>
  <si>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</si>
  <si>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</si>
  <si>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</si>
  <si>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</si>
  <si>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</si>
  <si>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</si>
  <si>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</si>
  <si>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</si>
  <si>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</si>
  <si>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</si>
  <si>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</si>
  <si>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</si>
  <si>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</si>
  <si>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</si>
  <si>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</si>
  <si>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</si>
  <si>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</si>
  <si>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</si>
  <si>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</si>
  <si>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</si>
  <si>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</si>
  <si>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</si>
  <si>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</si>
  <si>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</si>
  <si>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</si>
  <si>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</si>
  <si>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</si>
  <si>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</si>
  <si>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</si>
  <si>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</si>
  <si>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</si>
  <si>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</si>
  <si>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</si>
  <si>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</si>
  <si>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</si>
  <si>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</si>
  <si>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</si>
  <si>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</si>
  <si>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</si>
  <si>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</si>
  <si>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</si>
  <si>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</si>
  <si>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</si>
  <si>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</si>
  <si>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</si>
  <si>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</si>
  <si>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</si>
  <si>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</si>
  <si>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</si>
  <si>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</si>
  <si>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</si>
  <si>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</si>
  <si>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</si>
  <si>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</si>
  <si>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</si>
  <si>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</si>
  <si>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</si>
  <si>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</si>
  <si>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</si>
  <si>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</si>
  <si>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</si>
  <si>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</si>
  <si>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</si>
  <si>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</si>
  <si>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</si>
  <si>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</si>
  <si>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</si>
  <si>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</si>
  <si>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</si>
  <si>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</si>
  <si>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</si>
  <si>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</si>
  <si>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</si>
  <si>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</si>
  <si>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</si>
  <si>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</si>
  <si>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</si>
  <si>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</si>
  <si>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</si>
  <si>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</si>
  <si>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</si>
  <si>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</si>
  <si>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</si>
  <si>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</si>
  <si>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</si>
  <si>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</si>
  <si>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</si>
  <si>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</si>
  <si>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</si>
  <si>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</si>
  <si>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</si>
  <si>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</si>
  <si>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</si>
  <si>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</si>
  <si>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</si>
  <si>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</si>
  <si>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</si>
  <si>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</si>
  <si>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</si>
  <si>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</si>
  <si>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</si>
  <si>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</si>
  <si>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</si>
  <si>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</si>
  <si>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</si>
  <si>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</si>
  <si>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</si>
  <si>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</si>
  <si>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</si>
  <si>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</si>
  <si>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</si>
  <si>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</si>
  <si>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</si>
  <si>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</si>
  <si>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</si>
  <si>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</si>
  <si>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</si>
  <si>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</si>
  <si>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</si>
  <si>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</si>
  <si>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</si>
  <si>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</si>
  <si>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</si>
  <si>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</si>
  <si>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</si>
  <si>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</si>
  <si>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</si>
  <si>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</si>
  <si>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</si>
  <si>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</si>
  <si>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</si>
  <si>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</si>
  <si>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</si>
  <si>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</si>
  <si>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</si>
  <si>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</si>
  <si>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</si>
  <si>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</si>
  <si>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</si>
  <si>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</si>
  <si>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</si>
  <si>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</si>
  <si>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</si>
  <si>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</si>
  <si>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</si>
  <si>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</si>
  <si>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</si>
  <si>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</si>
  <si>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</si>
  <si>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</si>
  <si>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</si>
  <si>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</si>
  <si>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</si>
  <si>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</si>
  <si>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</si>
  <si>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</si>
  <si>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</si>
  <si>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</si>
  <si>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</si>
  <si>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</si>
  <si>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</si>
  <si>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</si>
  <si>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</si>
  <si>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</si>
  <si>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</si>
  <si>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</si>
  <si>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</si>
  <si>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</si>
  <si>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</si>
  <si>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</si>
  <si>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</si>
  <si>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</si>
  <si>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</si>
  <si>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</si>
  <si>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</si>
  <si>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</si>
  <si>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</si>
  <si>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</si>
  <si>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</si>
  <si>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</si>
  <si>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</si>
  <si>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</si>
  <si>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</si>
  <si>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</si>
  <si>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</si>
  <si>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</si>
  <si>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</si>
  <si>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</si>
  <si>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</si>
  <si>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</si>
  <si>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</si>
  <si>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</si>
  <si>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</si>
  <si>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</si>
  <si>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</si>
  <si>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</si>
  <si>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</si>
  <si>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</si>
  <si>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</si>
  <si>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</si>
  <si>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</si>
  <si>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</si>
  <si>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</si>
  <si>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</si>
  <si>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</si>
  <si>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</si>
  <si>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</si>
  <si>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</si>
  <si>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</si>
  <si>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</si>
  <si>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</si>
  <si>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</si>
  <si>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</si>
  <si>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</si>
  <si>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</si>
  <si>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</si>
  <si>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</si>
  <si>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</si>
  <si>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</si>
  <si>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</si>
  <si>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</si>
  <si>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</si>
  <si>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</si>
  <si>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</si>
  <si>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</si>
  <si>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</si>
  <si>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</si>
  <si>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</si>
  <si>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</si>
  <si>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</si>
  <si>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</si>
  <si>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</si>
  <si>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</si>
  <si>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</si>
  <si>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</si>
  <si>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</si>
  <si>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</si>
  <si>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</si>
  <si>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</si>
  <si>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</si>
  <si>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</si>
  <si>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</si>
  <si>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</si>
  <si>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</si>
  <si>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</si>
  <si>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</si>
  <si>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</si>
  <si>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</si>
  <si>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</si>
  <si>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</si>
  <si>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</si>
  <si>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</si>
  <si>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</si>
  <si>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</si>
  <si>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</si>
  <si>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</si>
  <si>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</si>
  <si>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</si>
  <si>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</si>
  <si>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</si>
  <si>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</si>
  <si>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</si>
  <si>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</si>
  <si>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</si>
  <si>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</si>
  <si>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</si>
  <si>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</si>
  <si>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</si>
  <si>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</si>
  <si>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</si>
  <si>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</si>
  <si>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</si>
  <si>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</si>
  <si>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</si>
  <si>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</si>
  <si>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</si>
  <si>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</si>
  <si>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</si>
  <si>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</si>
  <si>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</si>
  <si>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</si>
  <si>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</si>
  <si>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</si>
  <si>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</si>
  <si>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</si>
  <si>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</si>
  <si>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</si>
  <si>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</si>
  <si>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</si>
  <si>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</si>
  <si>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</si>
  <si>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</si>
  <si>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</si>
  <si>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</si>
  <si>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</si>
  <si>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</si>
  <si>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</si>
  <si>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</si>
  <si>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</si>
  <si>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</si>
  <si>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</si>
  <si>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</si>
  <si>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</si>
  <si>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</si>
  <si>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</si>
  <si>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</si>
  <si>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</si>
  <si>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</si>
  <si>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</si>
  <si>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</si>
  <si>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</si>
  <si>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</si>
  <si>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</si>
  <si>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</si>
  <si>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</si>
  <si>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</si>
  <si>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</si>
  <si>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</si>
  <si>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</si>
  <si>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</si>
  <si>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</si>
  <si>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</si>
  <si>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</si>
  <si>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</si>
  <si>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</si>
  <si>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</si>
  <si>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</si>
  <si>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</si>
  <si>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</si>
  <si>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</si>
  <si>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</si>
  <si>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</si>
  <si>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</si>
  <si>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</si>
  <si>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</si>
  <si>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</si>
  <si>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</si>
  <si>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</si>
  <si>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</si>
  <si>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</si>
  <si>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</si>
  <si>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</si>
  <si>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</si>
  <si>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</si>
  <si>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</si>
  <si>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</si>
  <si>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</si>
  <si>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</si>
  <si>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</si>
  <si>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</si>
  <si>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</si>
  <si>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</si>
  <si>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</si>
  <si>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</si>
  <si>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</si>
  <si>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</si>
  <si>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</si>
  <si>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</si>
  <si>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</si>
  <si>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</si>
  <si>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</si>
  <si>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</si>
  <si>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</si>
  <si>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</si>
  <si>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</si>
  <si>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</si>
  <si>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</si>
  <si>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</si>
  <si>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</si>
  <si>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</si>
  <si>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</si>
  <si>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</si>
  <si>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</si>
  <si>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</si>
  <si>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</si>
  <si>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</si>
  <si>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</si>
  <si>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</si>
  <si>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</si>
  <si>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</si>
  <si>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</si>
  <si>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</si>
  <si>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</si>
  <si>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</si>
  <si>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</si>
  <si>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</si>
  <si>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</si>
  <si>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</si>
  <si>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</si>
  <si>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</si>
  <si>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</si>
  <si>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</si>
  <si>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</si>
  <si>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</si>
  <si>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</si>
  <si>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</si>
  <si>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</si>
  <si>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</si>
  <si>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</si>
  <si>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</si>
  <si>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</si>
  <si>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</si>
  <si>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</si>
  <si>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</si>
  <si>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</si>
  <si>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</si>
  <si>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</si>
  <si>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</si>
  <si>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</si>
  <si>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</si>
  <si>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</si>
  <si>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</si>
  <si>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</si>
  <si>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</si>
  <si>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</si>
  <si>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</si>
  <si>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</si>
  <si>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</si>
  <si>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</si>
  <si>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</si>
  <si>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</si>
  <si>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</si>
  <si>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</si>
  <si>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</si>
  <si>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</si>
  <si>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</si>
  <si>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</si>
  <si>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</si>
  <si>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</si>
  <si>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</si>
  <si>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</si>
  <si>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</si>
  <si>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</si>
  <si>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</si>
  <si>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</si>
  <si>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</si>
  <si>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</si>
  <si>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</si>
  <si>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</si>
  <si>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</si>
  <si>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</si>
  <si>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</si>
  <si>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</si>
  <si>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</si>
  <si>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</si>
  <si>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</si>
  <si>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</si>
  <si>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</si>
  <si>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</si>
  <si>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</si>
  <si>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</si>
  <si>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</si>
  <si>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</si>
  <si>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</si>
  <si>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</si>
  <si>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</si>
  <si>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</si>
  <si>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</si>
  <si>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</si>
  <si>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</si>
  <si>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</si>
  <si>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</si>
  <si>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</si>
  <si>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</si>
  <si>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</si>
  <si>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</si>
  <si>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</si>
  <si>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</si>
  <si>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</si>
  <si>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</si>
  <si>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</si>
  <si>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</si>
  <si>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</si>
  <si>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</si>
  <si>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</si>
  <si>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</si>
  <si>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</si>
  <si>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</si>
  <si>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</si>
  <si>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</si>
  <si>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</si>
  <si>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</si>
  <si>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</si>
  <si>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</si>
  <si>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</si>
  <si>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</si>
  <si>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</si>
  <si>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</si>
  <si>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</si>
  <si>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</si>
  <si>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</si>
  <si>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</si>
  <si>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</si>
  <si>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</si>
  <si>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</si>
  <si>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</si>
  <si>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</si>
  <si>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</si>
  <si>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</si>
  <si>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</si>
  <si>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</si>
  <si>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</si>
  <si>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</si>
  <si>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</si>
  <si>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</si>
  <si>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</si>
  <si>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</si>
  <si>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</si>
  <si>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</si>
  <si>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</si>
  <si>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</si>
  <si>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</si>
  <si>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</si>
  <si>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</si>
  <si>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</si>
  <si>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</si>
  <si>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</si>
  <si>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</si>
  <si>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</si>
  <si>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</si>
  <si>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</si>
  <si>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</si>
  <si>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</si>
  <si>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</si>
  <si>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</si>
  <si>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</si>
  <si>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</si>
  <si>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</si>
  <si>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</si>
  <si>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</si>
  <si>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</si>
  <si>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</si>
  <si>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</si>
  <si>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</si>
  <si>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</si>
  <si>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</si>
  <si>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</si>
  <si>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</si>
  <si>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</si>
  <si>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</si>
  <si>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</si>
  <si>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</si>
  <si>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</si>
  <si>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</si>
  <si>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</si>
  <si>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</si>
  <si>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</si>
  <si>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</si>
  <si>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</si>
  <si>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</si>
  <si>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</si>
  <si>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</si>
  <si>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</si>
  <si>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</si>
  <si>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</si>
  <si>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</si>
  <si>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</si>
  <si>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</si>
  <si>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</si>
  <si>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</si>
  <si>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</si>
  <si>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</si>
  <si>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</si>
  <si>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</si>
  <si>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</si>
  <si>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</si>
  <si>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</si>
  <si>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</si>
  <si>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</si>
  <si>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</si>
  <si>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</si>
  <si>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</si>
  <si>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</si>
  <si>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</si>
  <si>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</si>
  <si>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</si>
  <si>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</si>
  <si>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</si>
  <si>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</si>
  <si>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</si>
  <si>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</si>
  <si>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</si>
  <si>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</si>
  <si>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</si>
  <si>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</si>
  <si>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</si>
  <si>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</si>
  <si>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</si>
  <si>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</si>
  <si>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</si>
  <si>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</si>
  <si>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</si>
  <si>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</si>
  <si>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</si>
  <si>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</si>
  <si>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</si>
  <si>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</si>
  <si>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</si>
  <si>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</si>
  <si>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</si>
  <si>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</si>
  <si>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</si>
  <si>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</si>
  <si>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</si>
  <si>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</si>
  <si>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</si>
  <si>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</si>
  <si>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</si>
  <si>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</si>
  <si>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</si>
  <si>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</si>
  <si>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</si>
  <si>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</si>
  <si>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</si>
  <si>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</si>
  <si>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</si>
  <si>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</si>
  <si>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</si>
  <si>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</si>
  <si>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</si>
  <si>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</si>
  <si>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</si>
  <si>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</si>
  <si>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</si>
  <si>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</si>
  <si>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</si>
  <si>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</si>
  <si>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</si>
  <si>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</si>
  <si>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</si>
  <si>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</si>
  <si>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</si>
  <si>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</si>
  <si>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</si>
  <si>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</si>
  <si>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</si>
  <si>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</si>
  <si>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</si>
  <si>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</si>
  <si>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</si>
  <si>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</si>
  <si>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</si>
  <si>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</si>
  <si>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</si>
  <si>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</si>
  <si>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</si>
  <si>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</si>
  <si>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</si>
  <si>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</si>
  <si>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</si>
  <si>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</si>
  <si>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</si>
  <si>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</si>
  <si>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</si>
  <si>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</si>
  <si>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</si>
  <si>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</si>
  <si>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</si>
  <si>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</si>
  <si>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</si>
  <si>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</si>
  <si>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</si>
  <si>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</si>
  <si>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</si>
  <si>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</si>
  <si>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</si>
  <si>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</si>
  <si>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</si>
  <si>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</si>
  <si>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</si>
  <si>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</si>
  <si>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</si>
  <si>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</si>
  <si>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</si>
  <si>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</si>
  <si>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</si>
  <si>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</si>
  <si>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</si>
  <si>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</si>
  <si>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</si>
  <si>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</si>
  <si>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</si>
  <si>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</si>
  <si>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</si>
  <si>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</si>
  <si>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</si>
  <si>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</si>
  <si>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</si>
  <si>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</si>
  <si>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</si>
  <si>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</si>
  <si>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</si>
  <si>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</si>
  <si>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</si>
  <si>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</si>
  <si>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</si>
  <si>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</si>
  <si>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</si>
  <si>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</si>
  <si>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</si>
  <si>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</si>
  <si>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</si>
  <si>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</si>
  <si>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</si>
  <si>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</si>
  <si>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</si>
  <si>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</si>
  <si>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</si>
  <si>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</si>
  <si>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</si>
  <si>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</si>
  <si>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</si>
  <si>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</si>
  <si>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</si>
  <si>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</si>
  <si>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</si>
  <si>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</si>
  <si>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</si>
  <si>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</si>
  <si>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</si>
  <si>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</si>
  <si>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</si>
  <si>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</si>
  <si>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</si>
  <si>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</si>
  <si>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</si>
  <si>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</si>
  <si>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</si>
  <si>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</si>
  <si>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</si>
  <si>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</si>
  <si>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</si>
  <si>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</si>
  <si>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</si>
  <si>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</si>
  <si>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</si>
  <si>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</si>
  <si>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</si>
  <si>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</si>
  <si>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</si>
  <si>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</si>
  <si>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</si>
  <si>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</si>
  <si>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</si>
  <si>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</si>
  <si>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</si>
  <si>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</si>
  <si>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</si>
  <si>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</si>
  <si>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</si>
  <si>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</si>
  <si>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</si>
  <si>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</si>
  <si>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</si>
  <si>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</si>
  <si>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</si>
  <si>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</si>
  <si>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</si>
  <si>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</si>
  <si>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</si>
  <si>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</si>
  <si>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</si>
  <si>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</si>
  <si>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</si>
  <si>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</si>
  <si>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</si>
  <si>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</si>
  <si>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</si>
  <si>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</si>
  <si>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</si>
  <si>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</si>
  <si>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</si>
  <si>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</si>
  <si>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</si>
  <si>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</si>
  <si>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</si>
  <si>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</si>
  <si>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</si>
  <si>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</si>
  <si>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</si>
  <si>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</si>
  <si>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</si>
  <si>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</si>
  <si>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</si>
  <si>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</si>
  <si>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</si>
  <si>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</si>
  <si>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</si>
  <si>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</si>
  <si>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</si>
  <si>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</si>
  <si>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</si>
  <si>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</si>
  <si>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</si>
  <si>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</si>
  <si>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</si>
  <si>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</si>
  <si>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</si>
  <si>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</si>
  <si>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</si>
  <si>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</si>
  <si>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</si>
  <si>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</si>
  <si>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</si>
  <si>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</si>
  <si>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</si>
  <si>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</si>
  <si>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</si>
  <si>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</si>
  <si>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</si>
  <si>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</si>
  <si>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</si>
  <si>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</si>
  <si>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</si>
  <si>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</si>
  <si>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</si>
  <si>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</si>
  <si>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</si>
  <si>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</si>
  <si>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</si>
  <si>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</si>
  <si>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</si>
  <si>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</si>
  <si>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</si>
  <si>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</si>
  <si>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</si>
  <si>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</si>
  <si>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</si>
  <si>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</si>
  <si>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</si>
  <si>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</si>
  <si>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</si>
  <si>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</si>
  <si>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</si>
  <si>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</si>
  <si>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</si>
  <si>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</si>
  <si>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</si>
  <si>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</si>
  <si>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</si>
  <si>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</si>
  <si>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</si>
  <si>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</si>
  <si>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</si>
  <si>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</si>
  <si>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</si>
  <si>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</si>
  <si>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</si>
  <si>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</si>
  <si>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</si>
  <si>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</si>
  <si>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</si>
  <si>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</si>
  <si>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</si>
  <si>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</si>
  <si>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</si>
  <si>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</si>
  <si>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</si>
  <si>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</si>
  <si>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</si>
  <si>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</si>
  <si>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</si>
  <si>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</si>
  <si>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</si>
  <si>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</si>
  <si>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</si>
  <si>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</si>
  <si>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</si>
  <si>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</si>
  <si>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</si>
  <si>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</si>
  <si>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</si>
  <si>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</si>
  <si>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</si>
  <si>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</si>
  <si>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</si>
  <si>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</si>
  <si>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</si>
  <si>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</si>
  <si>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</si>
  <si>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</si>
  <si>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</si>
  <si>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</si>
  <si>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</si>
  <si>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</si>
  <si>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</si>
  <si>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</si>
  <si>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</si>
  <si>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</si>
  <si>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</si>
  <si>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</si>
  <si>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</si>
  <si>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</si>
  <si>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</si>
  <si>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</si>
  <si>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</si>
  <si>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</si>
  <si>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</si>
  <si>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</si>
  <si>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</si>
  <si>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</si>
  <si>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</si>
  <si>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</si>
  <si>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</si>
  <si>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</si>
  <si>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</si>
  <si>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</si>
  <si>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</si>
  <si>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</si>
  <si>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</si>
  <si>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</si>
  <si>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</si>
  <si>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</si>
  <si>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</si>
  <si>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</si>
  <si>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</si>
  <si>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</si>
  <si>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</si>
  <si>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</si>
  <si>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</si>
  <si>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</si>
  <si>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</si>
  <si>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</si>
  <si>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</si>
  <si>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</si>
  <si>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</si>
  <si>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</si>
  <si>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</si>
  <si>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</si>
  <si>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</si>
  <si>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</si>
  <si>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</si>
  <si>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</si>
  <si>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</si>
  <si>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</si>
  <si>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</si>
  <si>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</si>
  <si>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</si>
  <si>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</si>
  <si>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</si>
  <si>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</si>
  <si>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</si>
  <si>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</si>
  <si>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</si>
  <si>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</si>
  <si>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</si>
  <si>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</si>
  <si>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</si>
  <si>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</si>
  <si>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</si>
  <si>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</si>
  <si>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</si>
  <si>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</si>
  <si>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</si>
  <si>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</si>
  <si>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</si>
  <si>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</si>
  <si>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</si>
  <si>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</si>
  <si>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</si>
  <si>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</si>
  <si>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</si>
  <si>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</si>
  <si>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</si>
  <si>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</si>
  <si>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</si>
  <si>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</si>
  <si>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</si>
  <si>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</si>
  <si>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</si>
  <si>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</si>
  <si>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</si>
  <si>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</si>
  <si>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</si>
  <si>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</si>
  <si>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</si>
  <si>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</si>
  <si>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</si>
  <si>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</si>
  <si>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</si>
  <si>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</si>
  <si>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</si>
  <si>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</si>
  <si>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</si>
  <si>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</si>
  <si>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</si>
  <si>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</si>
  <si>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</si>
  <si>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</si>
  <si>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</si>
  <si>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</si>
  <si>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</si>
  <si>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</si>
  <si>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</si>
  <si>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</si>
  <si>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</si>
  <si>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</si>
  <si>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</si>
  <si>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</si>
  <si>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</si>
  <si>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</si>
  <si>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</si>
  <si>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</si>
  <si>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</si>
  <si>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</si>
  <si>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</si>
  <si>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</si>
  <si>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</si>
  <si>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</si>
  <si>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</si>
  <si>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</si>
  <si>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</si>
  <si>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</si>
  <si>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</si>
  <si>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</si>
  <si>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</si>
  <si>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</si>
  <si>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</si>
  <si>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</si>
  <si>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</si>
  <si>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</si>
  <si>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</si>
  <si>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</si>
  <si>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</si>
  <si>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</si>
  <si>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</si>
  <si>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</si>
  <si>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</si>
  <si>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</si>
  <si>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</si>
  <si>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</si>
  <si>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</si>
  <si>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</si>
  <si>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</si>
  <si>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</si>
  <si>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</si>
  <si>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</si>
  <si>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</si>
  <si>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</si>
  <si>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</si>
  <si>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</si>
  <si>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</si>
  <si>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</si>
  <si>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</si>
  <si>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</si>
  <si>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</si>
  <si>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</si>
  <si>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</si>
  <si>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</si>
  <si>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</si>
  <si>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</si>
  <si>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</si>
  <si>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</si>
  <si>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</si>
  <si>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</si>
  <si>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</si>
  <si>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</si>
  <si>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</si>
  <si>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</si>
  <si>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</si>
  <si>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</si>
  <si>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</si>
  <si>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</si>
  <si>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</si>
  <si>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</si>
  <si>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</si>
  <si>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</si>
  <si>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</si>
  <si>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</si>
  <si>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</si>
  <si>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</si>
  <si>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</si>
  <si>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</si>
  <si>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</si>
  <si>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</si>
  <si>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</si>
  <si>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</si>
  <si>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</si>
  <si>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</si>
  <si>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</si>
  <si>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</si>
  <si>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</si>
  <si>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</si>
  <si>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</si>
  <si>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</si>
  <si>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</si>
  <si>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</si>
  <si>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</si>
  <si>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</si>
  <si>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</si>
  <si>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</si>
  <si>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</si>
  <si>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</si>
  <si>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</si>
  <si>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</si>
  <si>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</si>
  <si>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</si>
  <si>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</si>
  <si>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</si>
  <si>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</si>
  <si>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</si>
  <si>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</si>
  <si>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</si>
  <si>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</si>
  <si>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</si>
  <si>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</si>
  <si>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</si>
  <si>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</si>
  <si>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</si>
  <si>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</si>
  <si>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</si>
  <si>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</si>
  <si>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</si>
  <si>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</si>
  <si>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</si>
  <si>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</si>
  <si>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</si>
  <si>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</si>
  <si>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</si>
  <si>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</si>
  <si>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</si>
  <si>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</si>
  <si>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</si>
  <si>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</si>
  <si>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</si>
  <si>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</si>
  <si>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</si>
  <si>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</si>
  <si>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</si>
  <si>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</si>
  <si>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</si>
  <si>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</si>
  <si>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</si>
  <si>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</si>
  <si>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</si>
  <si>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</si>
  <si>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</si>
  <si>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</si>
  <si>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</si>
  <si>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</si>
  <si>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</si>
  <si>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</si>
  <si>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</si>
  <si>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</si>
  <si>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</si>
  <si>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</si>
  <si>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</si>
  <si>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</si>
  <si>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</si>
  <si>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</si>
  <si>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</si>
  <si>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</si>
  <si>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</si>
  <si>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</si>
  <si>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</si>
  <si>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</si>
  <si>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</si>
  <si>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</si>
  <si>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</si>
  <si>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</si>
  <si>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</si>
  <si>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</si>
  <si>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</si>
  <si>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</si>
  <si>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</si>
  <si>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</si>
  <si>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</si>
  <si>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</si>
  <si>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</si>
  <si>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</si>
  <si>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</si>
  <si>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</si>
  <si>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</si>
  <si>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</si>
  <si>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</si>
  <si>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</si>
  <si>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</si>
  <si>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</si>
  <si>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</si>
  <si>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</si>
  <si>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</si>
  <si>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</si>
  <si>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</si>
  <si>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</si>
  <si>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</si>
  <si>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</si>
  <si>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</si>
  <si>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</si>
  <si>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</si>
  <si>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</si>
  <si>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</si>
  <si>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</si>
  <si>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</si>
  <si>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</si>
  <si>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</si>
  <si>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</si>
  <si>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</si>
  <si>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</si>
  <si>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</si>
  <si>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</si>
  <si>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</si>
  <si>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</si>
  <si>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</si>
  <si>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</si>
  <si>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</si>
  <si>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</si>
  <si>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</si>
  <si>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</si>
  <si>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</si>
  <si>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</si>
  <si>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</si>
  <si>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</si>
  <si>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</si>
  <si>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</si>
  <si>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</si>
  <si>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</si>
  <si>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</si>
  <si>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</si>
  <si>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</si>
  <si>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</si>
  <si>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</si>
  <si>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</si>
  <si>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</si>
  <si>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</si>
  <si>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</si>
  <si>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</si>
  <si>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</si>
  <si>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</si>
  <si>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</si>
  <si>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</si>
  <si>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</si>
  <si>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</si>
  <si>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</si>
  <si>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</si>
  <si>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</si>
  <si>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</si>
  <si>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</si>
  <si>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</si>
  <si>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</si>
  <si>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</si>
  <si>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</si>
  <si>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</si>
  <si>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</si>
  <si>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</si>
  <si>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</si>
  <si>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</si>
  <si>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</si>
  <si>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</si>
  <si>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</si>
  <si>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</si>
  <si>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</si>
  <si>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</si>
  <si>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</si>
  <si>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</si>
  <si>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</si>
  <si>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</si>
  <si>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</si>
  <si>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</si>
  <si>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</si>
  <si>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</si>
  <si>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</si>
  <si>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</si>
  <si>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</si>
  <si>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</si>
  <si>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</si>
  <si>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</si>
  <si>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</si>
  <si>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</si>
  <si>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</si>
  <si>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</si>
  <si>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</si>
  <si>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</si>
  <si>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</si>
  <si>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</si>
  <si>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</si>
  <si>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</si>
  <si>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</si>
  <si>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</si>
  <si>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</si>
  <si>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</si>
  <si>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</si>
  <si>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</si>
  <si>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</si>
  <si>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</si>
  <si>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</si>
  <si>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</si>
  <si>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</si>
  <si>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</si>
  <si>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</si>
  <si>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</si>
  <si>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</si>
  <si>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</si>
  <si>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</si>
  <si>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</si>
  <si>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</si>
  <si>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</si>
  <si>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</si>
  <si>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</si>
  <si>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</si>
  <si>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</si>
  <si>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</si>
  <si>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</si>
  <si>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</si>
  <si>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</si>
  <si>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</si>
  <si>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</si>
  <si>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</si>
  <si>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</si>
  <si>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</si>
  <si>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</si>
  <si>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</si>
  <si>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</si>
  <si>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</si>
  <si>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</si>
  <si>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</si>
  <si>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</si>
  <si>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</si>
  <si>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</si>
  <si>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</si>
  <si>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</si>
  <si>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</si>
  <si>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</si>
  <si>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</si>
  <si>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</si>
  <si>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</si>
  <si>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</si>
  <si>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</si>
  <si>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</si>
  <si>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</si>
  <si>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</si>
  <si>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</si>
  <si>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</si>
  <si>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</si>
  <si>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</si>
  <si>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</si>
  <si>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</si>
  <si>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</si>
  <si>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</si>
  <si>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</si>
  <si>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</si>
  <si>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</si>
  <si>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</si>
  <si>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</si>
  <si>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</si>
  <si>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</si>
  <si>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</si>
  <si>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</si>
  <si>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</si>
  <si>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</si>
  <si>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</si>
  <si>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</si>
  <si>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</si>
  <si>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</si>
  <si>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</si>
  <si>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</si>
  <si>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</si>
  <si>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</si>
  <si>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</si>
  <si>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</si>
  <si>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</si>
  <si>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</si>
  <si>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</si>
  <si>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</si>
  <si>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</si>
  <si>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</si>
  <si>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</si>
  <si>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</si>
  <si>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</si>
  <si>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</si>
  <si>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</si>
  <si>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</si>
  <si>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</si>
  <si>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</si>
  <si>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</si>
  <si>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</si>
  <si>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</si>
  <si>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</si>
  <si>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</si>
  <si>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</si>
  <si>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</si>
  <si>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</si>
  <si>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</si>
  <si>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</si>
  <si>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</si>
  <si>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</si>
  <si>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</si>
  <si>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</si>
  <si>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</si>
  <si>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</si>
  <si>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</si>
  <si>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</si>
  <si>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</si>
  <si>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</si>
  <si>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</si>
  <si>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</si>
  <si>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</si>
  <si>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</si>
  <si>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</si>
  <si>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</si>
  <si>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</si>
  <si>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</si>
  <si>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</si>
  <si>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</si>
  <si>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</si>
  <si>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</si>
  <si>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</si>
  <si>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</si>
  <si>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</si>
  <si>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</si>
  <si>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</si>
  <si>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</si>
  <si>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</si>
  <si>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</si>
  <si>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</si>
  <si>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</si>
  <si>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</si>
  <si>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</si>
  <si>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</si>
  <si>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</si>
  <si>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</si>
  <si>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</si>
  <si>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</si>
  <si>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</si>
  <si>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</si>
  <si>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</si>
  <si>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</si>
  <si>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</si>
  <si>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</si>
  <si>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</si>
  <si>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</si>
  <si>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</si>
  <si>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</si>
  <si>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</si>
  <si>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</si>
  <si>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</si>
  <si>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</si>
  <si>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</si>
  <si>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</si>
  <si>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</si>
  <si>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</si>
  <si>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</si>
  <si>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</si>
  <si>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</si>
  <si>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</si>
  <si>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</si>
  <si>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</si>
  <si>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</si>
  <si>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</si>
  <si>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</si>
  <si>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</si>
  <si>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</si>
  <si>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</si>
  <si>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</si>
  <si>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</si>
  <si>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</si>
  <si>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</si>
  <si>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</si>
  <si>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</si>
  <si>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</si>
  <si>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</si>
  <si>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</si>
  <si>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</si>
  <si>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</si>
  <si>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</si>
  <si>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</si>
  <si>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</si>
  <si>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</si>
  <si>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</si>
  <si>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</si>
  <si>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</si>
  <si>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</si>
  <si>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</si>
  <si>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</si>
  <si>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</si>
  <si>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</si>
  <si>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</si>
  <si>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</si>
  <si>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</si>
  <si>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</si>
  <si>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</si>
  <si>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</si>
  <si>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</si>
  <si>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</si>
  <si>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</si>
  <si>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</si>
  <si>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</si>
  <si>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</si>
  <si>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</si>
  <si>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</si>
  <si>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</si>
  <si>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</si>
  <si>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</si>
  <si>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</si>
  <si>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</si>
  <si>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</si>
  <si>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</si>
  <si>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</si>
  <si>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</si>
  <si>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</si>
  <si>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</si>
  <si>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</si>
  <si>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</si>
  <si>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</si>
  <si>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</si>
  <si>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</si>
  <si>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</si>
  <si>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</si>
  <si>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</si>
  <si>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</si>
  <si>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</si>
  <si>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</si>
  <si>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</si>
  <si>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</si>
  <si>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</si>
  <si>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</si>
  <si>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</si>
  <si>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</si>
  <si>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</si>
  <si>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</si>
  <si>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</si>
  <si>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</si>
  <si>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</si>
  <si>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</si>
  <si>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</si>
  <si>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</si>
  <si>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</si>
  <si>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</si>
  <si>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</si>
  <si>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</si>
  <si>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</si>
  <si>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</si>
  <si>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</si>
  <si>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</si>
  <si>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</si>
  <si>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</si>
  <si>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</si>
  <si>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</si>
  <si>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</si>
  <si>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</si>
  <si>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</si>
  <si>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</si>
  <si>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</si>
  <si>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</si>
  <si>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</si>
  <si>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</si>
  <si>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</si>
  <si>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</si>
  <si>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</si>
  <si>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</si>
  <si>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</si>
  <si>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</si>
  <si>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</si>
  <si>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</si>
  <si>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</si>
  <si>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</si>
  <si>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</si>
  <si>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</si>
  <si>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</si>
  <si>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</si>
  <si>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</si>
  <si>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</si>
  <si>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</si>
  <si>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</si>
  <si>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</si>
  <si>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</si>
  <si>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</si>
  <si>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</si>
  <si>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</si>
  <si>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</si>
  <si>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</si>
  <si>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</si>
  <si>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</si>
  <si>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</si>
  <si>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</si>
  <si>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</si>
  <si>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</si>
  <si>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</si>
  <si>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</si>
  <si>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</si>
  <si>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</si>
  <si>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</si>
  <si>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</si>
  <si>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</si>
  <si>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</si>
  <si>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</si>
  <si>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</si>
  <si>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</si>
  <si>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</si>
  <si>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</si>
  <si>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</si>
  <si>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</si>
  <si>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</si>
  <si>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</si>
  <si>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</si>
  <si>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</si>
  <si>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</si>
  <si>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</si>
  <si>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</si>
  <si>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</si>
  <si>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</si>
  <si>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</si>
  <si>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</si>
  <si>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</si>
  <si>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</si>
  <si>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</si>
  <si>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</si>
  <si>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</si>
  <si>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</si>
  <si>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</si>
  <si>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</si>
  <si>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</si>
  <si>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</si>
  <si>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</si>
  <si>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</si>
  <si>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</si>
  <si>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</si>
  <si>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</si>
  <si>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</si>
  <si>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</si>
  <si>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</si>
  <si>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</si>
  <si>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</si>
  <si>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</si>
  <si>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</si>
  <si>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</si>
  <si>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</si>
  <si>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</si>
  <si>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</si>
  <si>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</si>
  <si>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</si>
  <si>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</si>
  <si>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</si>
  <si>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</si>
  <si>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</si>
  <si>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</si>
  <si>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</si>
  <si>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</si>
  <si>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</si>
  <si>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</si>
  <si>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</si>
  <si>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</si>
  <si>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</si>
  <si>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</si>
  <si>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</si>
  <si>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</si>
  <si>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</si>
  <si>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</si>
  <si>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</si>
  <si>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</si>
  <si>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</si>
  <si>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</si>
  <si>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</si>
  <si>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</si>
  <si>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</si>
  <si>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</si>
  <si>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</si>
  <si>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</si>
  <si>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</si>
  <si>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</si>
  <si>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</si>
  <si>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</si>
  <si>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</si>
  <si>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</si>
  <si>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</si>
  <si>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</si>
  <si>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</si>
  <si>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</si>
  <si>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</si>
  <si>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</si>
  <si>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</si>
  <si>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</si>
  <si>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</si>
  <si>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</si>
  <si>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</si>
  <si>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</si>
  <si>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</si>
  <si>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</si>
  <si>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</si>
  <si>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</si>
  <si>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</si>
  <si>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</si>
  <si>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</si>
  <si>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</si>
  <si>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</si>
  <si>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</si>
  <si>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</si>
  <si>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</si>
  <si>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</si>
  <si>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</si>
  <si>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</si>
  <si>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</si>
  <si>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</si>
  <si>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</si>
  <si>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</si>
  <si>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</si>
  <si>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</si>
  <si>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</si>
  <si>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</si>
  <si>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</si>
  <si>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</si>
  <si>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</si>
  <si>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</si>
  <si>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</si>
  <si>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</si>
  <si>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</si>
  <si>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</si>
  <si>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</si>
  <si>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</si>
  <si>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</si>
  <si>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</si>
  <si>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</si>
  <si>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</si>
  <si>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</si>
  <si>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</si>
  <si>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</si>
  <si>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</si>
  <si>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</si>
  <si>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</si>
  <si>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</si>
  <si>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</si>
  <si>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</si>
  <si>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</si>
  <si>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</si>
  <si>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</si>
  <si>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</si>
  <si>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</si>
  <si>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</si>
  <si>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</si>
  <si>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</si>
  <si>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</si>
  <si>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</si>
  <si>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</si>
  <si>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</si>
  <si>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</si>
  <si>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</si>
  <si>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</si>
  <si>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</si>
  <si>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</si>
  <si>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</si>
  <si>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</si>
  <si>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</si>
  <si>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</si>
  <si>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</si>
  <si>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</si>
  <si>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</si>
  <si>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</si>
  <si>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</si>
  <si>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</si>
  <si>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</si>
  <si>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</si>
  <si>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</si>
  <si>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</si>
  <si>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</si>
  <si>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</si>
  <si>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</si>
  <si>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</si>
  <si>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</si>
  <si>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</si>
  <si>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</si>
  <si>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</si>
  <si>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</si>
  <si>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</si>
  <si>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</si>
  <si>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</si>
  <si>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</si>
  <si>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</si>
  <si>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</si>
  <si>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</si>
  <si>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</si>
  <si>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</si>
  <si>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</si>
  <si>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</si>
  <si>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</si>
  <si>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</si>
  <si>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</si>
  <si>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</si>
  <si>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</si>
  <si>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</si>
  <si>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</si>
  <si>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</si>
  <si>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</si>
  <si>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</si>
  <si>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</si>
  <si>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</si>
  <si>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</si>
  <si>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</si>
  <si>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</si>
  <si>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</si>
  <si>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</si>
  <si>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</si>
  <si>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</si>
  <si>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</si>
  <si>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</si>
  <si>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</si>
  <si>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</si>
  <si>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</si>
  <si>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</si>
  <si>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</si>
  <si>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</si>
  <si>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</si>
  <si>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</si>
  <si>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</si>
  <si>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</si>
  <si>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</si>
  <si>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</si>
  <si>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</si>
  <si>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</si>
  <si>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</si>
  <si>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</si>
  <si>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</si>
  <si>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</si>
  <si>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</si>
  <si>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</si>
  <si>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</si>
  <si>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</si>
  <si>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</si>
  <si>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</si>
  <si>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</si>
  <si>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</si>
  <si>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</si>
  <si>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</si>
  <si>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</si>
  <si>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</si>
  <si>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</si>
  <si>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</si>
  <si>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</si>
  <si>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</si>
  <si>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</si>
  <si>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</si>
  <si>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</si>
  <si>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</si>
  <si>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</si>
  <si>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</si>
  <si>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</si>
  <si>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</si>
  <si>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</si>
  <si>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</si>
  <si>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</si>
  <si>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</si>
  <si>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</si>
  <si>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</si>
  <si>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</si>
  <si>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</si>
  <si>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</si>
  <si>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</si>
  <si>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</si>
  <si>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</si>
  <si>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</si>
  <si>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</si>
  <si>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</si>
  <si>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</si>
  <si>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</si>
  <si>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</si>
  <si>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</si>
  <si>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</si>
  <si>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</si>
  <si>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</si>
  <si>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</si>
  <si>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</si>
  <si>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</si>
  <si>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</si>
  <si>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</si>
  <si>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</si>
  <si>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</si>
  <si>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</si>
  <si>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</si>
  <si>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</si>
  <si>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</si>
  <si>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</si>
  <si>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</si>
  <si>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</si>
  <si>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</si>
  <si>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</si>
  <si>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</si>
  <si>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</si>
  <si>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</si>
  <si>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</si>
  <si>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</si>
  <si>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</si>
  <si>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</si>
  <si>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</si>
  <si>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</si>
  <si>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</si>
  <si>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</si>
  <si>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</si>
  <si>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</si>
  <si>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</si>
  <si>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</si>
  <si>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</si>
  <si>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</si>
  <si>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</si>
  <si>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</si>
  <si>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</si>
  <si>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</si>
  <si>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</si>
  <si>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</si>
  <si>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</si>
  <si>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</si>
  <si>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</si>
  <si>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</si>
  <si>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</si>
  <si>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</si>
  <si>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</si>
  <si>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</si>
  <si>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</si>
  <si>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</si>
  <si>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</si>
  <si>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</si>
  <si>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</si>
  <si>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</si>
  <si>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</si>
  <si>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</si>
  <si>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</si>
  <si>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</si>
  <si>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</si>
  <si>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</si>
  <si>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</si>
  <si>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</si>
  <si>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</si>
  <si>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</si>
  <si>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</si>
  <si>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</si>
  <si>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</si>
  <si>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</si>
  <si>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</si>
  <si>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</si>
  <si>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</si>
  <si>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</si>
  <si>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</si>
  <si>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</si>
  <si>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</si>
  <si>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</si>
  <si>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</si>
  <si>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</si>
  <si>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</si>
  <si>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</si>
  <si>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</si>
  <si>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</si>
  <si>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</si>
  <si>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</si>
  <si>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</si>
  <si>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</si>
  <si>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</si>
  <si>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</si>
  <si>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</si>
  <si>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</si>
  <si>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</si>
  <si>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</si>
  <si>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</si>
  <si>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</si>
  <si>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</si>
  <si>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</si>
  <si>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</si>
  <si>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</si>
  <si>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</si>
  <si>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</si>
  <si>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</si>
  <si>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</si>
  <si>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</si>
  <si>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</si>
  <si>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</si>
  <si>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</si>
  <si>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</si>
  <si>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</si>
  <si>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</si>
  <si>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</si>
  <si>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</si>
  <si>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</si>
  <si>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</si>
  <si>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</si>
  <si>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</si>
  <si>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</si>
  <si>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</si>
  <si>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</si>
  <si>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</si>
  <si>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</si>
  <si>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</si>
  <si>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</si>
  <si>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</si>
  <si>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</si>
  <si>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</si>
  <si>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</si>
  <si>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</si>
  <si>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</si>
  <si>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</si>
  <si>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</si>
  <si>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</si>
  <si>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</si>
  <si>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</si>
  <si>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</si>
  <si>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</si>
  <si>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</si>
  <si>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</si>
  <si>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</si>
  <si>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</si>
  <si>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</si>
  <si>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</si>
  <si>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</si>
  <si>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</si>
  <si>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</si>
  <si>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</si>
  <si>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</si>
  <si>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</si>
  <si>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</si>
  <si>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</si>
  <si>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</si>
  <si>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</si>
  <si>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</si>
  <si>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</si>
  <si>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</si>
  <si>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</si>
  <si>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</si>
  <si>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</si>
  <si>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</si>
  <si>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</si>
  <si>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</si>
  <si>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</si>
  <si>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</si>
  <si>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</si>
  <si>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</si>
  <si>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</si>
  <si>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</si>
  <si>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</si>
  <si>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</si>
  <si>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</si>
  <si>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</si>
  <si>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</si>
  <si>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</si>
  <si>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</si>
  <si>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</si>
  <si>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</si>
  <si>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</si>
  <si>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</si>
  <si>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</si>
  <si>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</si>
  <si>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</si>
  <si>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</si>
  <si>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</si>
  <si>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</si>
  <si>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</si>
  <si>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</si>
  <si>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</si>
  <si>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</si>
  <si>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</si>
  <si>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</si>
  <si>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</si>
  <si>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</si>
  <si>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</si>
  <si>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</si>
  <si>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</si>
  <si>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</si>
  <si>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</si>
  <si>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</si>
  <si>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</si>
  <si>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</si>
  <si>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</si>
  <si>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</si>
  <si>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</si>
  <si>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</si>
  <si>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</si>
  <si>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</si>
  <si>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</si>
  <si>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</si>
  <si>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</si>
  <si>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</si>
  <si>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</si>
  <si>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</si>
  <si>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</si>
  <si>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</si>
  <si>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</si>
  <si>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</si>
  <si>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</si>
  <si>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</si>
  <si>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</si>
  <si>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</si>
  <si>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</si>
  <si>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</si>
  <si>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</si>
  <si>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</si>
  <si>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</si>
  <si>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</si>
  <si>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</si>
  <si>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</si>
  <si>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</si>
  <si>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</si>
  <si>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</si>
  <si>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</si>
  <si>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</si>
  <si>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</si>
  <si>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</si>
  <si>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</si>
  <si>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</si>
  <si>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</si>
  <si>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</si>
  <si>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</si>
  <si>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</si>
  <si>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</si>
  <si>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</si>
  <si>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</si>
  <si>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</si>
  <si>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</si>
  <si>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</si>
  <si>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</si>
  <si>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</si>
  <si>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</si>
  <si>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</si>
  <si>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</si>
  <si>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</si>
  <si>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</si>
  <si>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</si>
  <si>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</si>
  <si>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</si>
  <si>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</si>
  <si>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</si>
  <si>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</si>
  <si>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</si>
  <si>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</si>
  <si>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</si>
  <si>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</si>
  <si>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</si>
  <si>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</si>
  <si>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</si>
  <si>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</si>
  <si>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</si>
  <si>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</si>
  <si>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</si>
  <si>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</si>
  <si>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</si>
  <si>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</si>
  <si>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</si>
  <si>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</si>
  <si>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</si>
  <si>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</si>
  <si>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</si>
  <si>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</si>
  <si>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</si>
  <si>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</si>
  <si>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</si>
  <si>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</si>
  <si>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</si>
  <si>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</si>
  <si>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</si>
  <si>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</si>
  <si>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</si>
  <si>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</si>
  <si>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</si>
  <si>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</si>
  <si>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</si>
  <si>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</si>
  <si>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</si>
  <si>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</si>
  <si>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</si>
  <si>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</si>
  <si>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</si>
  <si>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</si>
  <si>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</si>
  <si>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</si>
  <si>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</si>
  <si>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</si>
  <si>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</si>
  <si>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</si>
  <si>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</si>
  <si>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</si>
  <si>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</si>
  <si>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</si>
  <si>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</si>
  <si>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</si>
  <si>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</si>
  <si>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</si>
  <si>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</si>
  <si>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</si>
  <si>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</si>
  <si>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</si>
  <si>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</si>
  <si>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</si>
  <si>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</si>
  <si>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</si>
  <si>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</si>
  <si>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</si>
  <si>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</si>
  <si>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</si>
  <si>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</si>
  <si>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</si>
  <si>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</si>
  <si>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</si>
  <si>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</si>
  <si>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</si>
  <si>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</si>
  <si>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</si>
  <si>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</si>
  <si>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</si>
  <si>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</si>
  <si>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</si>
  <si>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</si>
  <si>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</si>
  <si>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</si>
  <si>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</si>
  <si>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</si>
  <si>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</si>
  <si>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</si>
  <si>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</si>
  <si>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</si>
  <si>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</si>
  <si>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</si>
  <si>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</si>
  <si>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</si>
  <si>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</si>
  <si>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</si>
  <si>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</si>
  <si>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</si>
  <si>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</si>
  <si>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</si>
  <si>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</si>
  <si>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</si>
  <si>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</si>
  <si>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</si>
  <si>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</si>
  <si>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</si>
  <si>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</si>
  <si>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</si>
  <si>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</si>
  <si>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</si>
  <si>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</si>
  <si>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</si>
  <si>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</si>
  <si>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</si>
  <si>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</si>
  <si>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</si>
  <si>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</si>
  <si>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</si>
  <si>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</si>
  <si>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</si>
  <si>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</si>
  <si>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</si>
  <si>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</si>
  <si>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</si>
  <si>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</si>
  <si>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</si>
  <si>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</si>
  <si>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</si>
  <si>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</si>
  <si>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</si>
  <si>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</si>
  <si>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</si>
  <si>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</si>
  <si>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</si>
  <si>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</si>
  <si>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</si>
  <si>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</si>
  <si>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</si>
  <si>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</si>
  <si>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</si>
  <si>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</si>
  <si>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</si>
  <si>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</si>
  <si>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</si>
  <si>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</si>
  <si>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</si>
  <si>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</si>
  <si>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</si>
  <si>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</si>
  <si>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</si>
  <si>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</si>
  <si>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</si>
  <si>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</si>
  <si>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</si>
  <si>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</si>
  <si>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</si>
  <si>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</si>
  <si>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</si>
  <si>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</si>
  <si>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</si>
  <si>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</si>
  <si>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</si>
  <si>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</si>
  <si>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</si>
  <si>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</si>
  <si>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</si>
  <si>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</si>
  <si>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</si>
  <si>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</si>
  <si>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</si>
  <si>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</si>
  <si>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</si>
  <si>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</si>
  <si>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</si>
  <si>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</si>
  <si>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</si>
  <si>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</si>
  <si>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</si>
  <si>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</si>
  <si>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</si>
  <si>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</si>
  <si>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</si>
  <si>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</si>
  <si>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</si>
  <si>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</si>
  <si>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</si>
  <si>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</si>
  <si>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</si>
  <si>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</si>
  <si>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</si>
  <si>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</si>
  <si>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</si>
  <si>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</si>
  <si>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</si>
  <si>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</si>
  <si>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</si>
  <si>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</si>
  <si>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</si>
  <si>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</si>
  <si>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</si>
  <si>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</si>
  <si>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</si>
  <si>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</si>
  <si>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</si>
  <si>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</si>
  <si>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</si>
  <si>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</si>
  <si>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</si>
  <si>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</si>
  <si>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</si>
  <si>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</si>
  <si>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</si>
  <si>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</si>
  <si>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</si>
  <si>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</si>
  <si>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</si>
  <si>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</si>
  <si>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</si>
  <si>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</si>
  <si>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</si>
  <si>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</si>
  <si>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</si>
  <si>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</si>
  <si>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</si>
  <si>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</si>
  <si>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</si>
  <si>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</si>
  <si>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</si>
  <si>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</si>
  <si>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</si>
  <si>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</si>
  <si>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</si>
  <si>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</si>
  <si>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</si>
  <si>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</si>
  <si>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</si>
  <si>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</si>
  <si>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</si>
  <si>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</si>
  <si>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</si>
  <si>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</si>
  <si>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</si>
  <si>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</si>
  <si>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</si>
  <si>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</si>
  <si>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</si>
  <si>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</si>
  <si>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</si>
  <si>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</si>
  <si>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</si>
  <si>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</si>
  <si>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</si>
  <si>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</si>
  <si>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</si>
  <si>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</si>
  <si>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</si>
  <si>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</si>
  <si>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</si>
  <si>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</si>
  <si>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</si>
  <si>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</si>
  <si>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</si>
  <si>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</si>
  <si>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</si>
  <si>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</si>
  <si>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</si>
  <si>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</si>
  <si>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</si>
  <si>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</si>
  <si>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</si>
  <si>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</si>
  <si>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</si>
  <si>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</si>
  <si>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</si>
  <si>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</si>
  <si>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</si>
  <si>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</si>
  <si>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</si>
  <si>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</si>
  <si>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</si>
  <si>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</si>
  <si>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</si>
  <si>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</si>
  <si>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</si>
  <si>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</si>
  <si>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</si>
  <si>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</si>
  <si>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</si>
  <si>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</si>
  <si>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</si>
  <si>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</si>
  <si>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</si>
  <si>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</si>
  <si>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</si>
  <si>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</si>
  <si>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</si>
  <si>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</si>
  <si>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</si>
  <si>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</si>
  <si>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</si>
  <si>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</si>
  <si>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</si>
  <si>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</si>
  <si>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</si>
  <si>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</si>
  <si>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</si>
  <si>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</si>
  <si>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</si>
  <si>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</si>
  <si>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</si>
  <si>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</si>
  <si>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</si>
  <si>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</si>
  <si>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</si>
  <si>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</si>
  <si>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</si>
  <si>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</si>
  <si>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</si>
  <si>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</si>
  <si>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</si>
  <si>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</si>
  <si>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</si>
  <si>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</si>
  <si>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</si>
  <si>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</si>
  <si>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</si>
  <si>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</si>
  <si>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</si>
  <si>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</si>
  <si>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</si>
  <si>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</si>
  <si>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</si>
  <si>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</si>
  <si>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</si>
  <si>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</si>
  <si>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</si>
  <si>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</si>
  <si>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</si>
  <si>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</si>
  <si>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</si>
  <si>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</si>
  <si>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</si>
  <si>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</si>
  <si>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</si>
  <si>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</si>
  <si>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</si>
  <si>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</si>
  <si>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</si>
  <si>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</si>
  <si>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</si>
  <si>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</si>
  <si>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</si>
  <si>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</si>
  <si>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</si>
  <si>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</si>
  <si>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</si>
  <si>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</si>
  <si>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</si>
  <si>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</si>
  <si>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</si>
  <si>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</si>
  <si>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</si>
  <si>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</si>
  <si>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</si>
  <si>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</si>
  <si>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</si>
  <si>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</si>
  <si>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</si>
  <si>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</si>
  <si>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</si>
  <si>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</si>
  <si>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</si>
  <si>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</si>
  <si>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</si>
  <si>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</si>
  <si>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</si>
  <si>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</si>
  <si>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</si>
  <si>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</si>
  <si>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</si>
  <si>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</si>
  <si>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</si>
  <si>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</si>
  <si>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</si>
  <si>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</si>
  <si>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</si>
  <si>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</si>
  <si>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</si>
  <si>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</si>
  <si>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</si>
  <si>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</si>
  <si>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</si>
  <si>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</si>
  <si>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</si>
  <si>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</si>
  <si>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</si>
  <si>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</si>
  <si>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</si>
  <si>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</si>
  <si>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</si>
  <si>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</si>
  <si>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</si>
  <si>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</si>
  <si>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</si>
  <si>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</si>
  <si>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</si>
  <si>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</si>
  <si>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</si>
  <si>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</si>
  <si>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</si>
  <si>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</si>
  <si>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</si>
  <si>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</si>
  <si>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</si>
  <si>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</si>
  <si>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</si>
  <si>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</si>
  <si>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</si>
  <si>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</si>
  <si>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</si>
  <si>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</si>
  <si>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</si>
  <si>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</si>
  <si>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</si>
  <si>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</si>
  <si>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</si>
  <si>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</si>
  <si>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</si>
  <si>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</si>
  <si>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</si>
  <si>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</si>
  <si>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</si>
  <si>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</si>
  <si>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</si>
  <si>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</si>
  <si>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</si>
  <si>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</si>
  <si>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</si>
  <si>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</si>
  <si>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</si>
  <si>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</si>
  <si>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</si>
  <si>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</si>
  <si>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</si>
  <si>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</si>
  <si>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</si>
  <si>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</si>
  <si>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</si>
  <si>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</si>
  <si>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</si>
  <si>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</si>
  <si>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</si>
  <si>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</si>
  <si>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</si>
  <si>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</si>
  <si>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</si>
  <si>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</si>
  <si>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</si>
  <si>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</si>
  <si>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</si>
  <si>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</si>
  <si>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</si>
  <si>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</si>
  <si>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</si>
  <si>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</si>
  <si>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</si>
  <si>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</si>
  <si>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</si>
  <si>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</si>
  <si>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</si>
  <si>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</si>
  <si>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</si>
  <si>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</si>
  <si>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</si>
  <si>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</si>
  <si>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</si>
  <si>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</si>
  <si>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</si>
  <si>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</si>
  <si>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</si>
  <si>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</si>
  <si>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</si>
  <si>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</si>
  <si>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</si>
  <si>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</si>
  <si>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</si>
  <si>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</si>
  <si>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</si>
  <si>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</si>
  <si>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</si>
  <si>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</si>
  <si>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</si>
  <si>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</si>
  <si>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</si>
  <si>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</si>
  <si>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</si>
  <si>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</si>
  <si>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</si>
  <si>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</si>
  <si>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</si>
  <si>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</si>
  <si>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</si>
  <si>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</si>
  <si>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</si>
  <si>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</si>
  <si>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</si>
  <si>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</si>
  <si>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</si>
  <si>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</si>
  <si>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</si>
  <si>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</si>
  <si>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</si>
  <si>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</si>
  <si>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</si>
  <si>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</si>
  <si>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</si>
  <si>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</si>
  <si>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</si>
  <si>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</si>
  <si>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</si>
  <si>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</si>
  <si>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</si>
  <si>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</si>
  <si>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</si>
  <si>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</si>
  <si>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</si>
  <si>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</si>
  <si>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</si>
  <si>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</si>
  <si>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</si>
  <si>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</si>
  <si>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</si>
  <si>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</si>
  <si>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</si>
  <si>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</si>
  <si>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</si>
  <si>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</si>
  <si>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</si>
  <si>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</si>
  <si>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</si>
  <si>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</si>
  <si>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</si>
  <si>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</si>
  <si>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</si>
  <si>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</si>
  <si>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</si>
  <si>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</si>
  <si>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</si>
  <si>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</si>
  <si>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</si>
  <si>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</si>
  <si>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</si>
  <si>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</si>
  <si>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</si>
  <si>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</si>
  <si>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</si>
  <si>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</si>
  <si>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</si>
  <si>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</si>
  <si>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</si>
  <si>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</si>
  <si>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</si>
  <si>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</si>
  <si>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</si>
  <si>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</si>
  <si>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</si>
  <si>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</si>
  <si>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</si>
  <si>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</si>
  <si>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</si>
  <si>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</si>
  <si>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</si>
  <si>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</si>
  <si>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</si>
  <si>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</si>
  <si>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</si>
  <si>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</si>
  <si>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</si>
  <si>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</si>
  <si>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</si>
  <si>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</si>
  <si>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</si>
  <si>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</si>
  <si>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</si>
  <si>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</si>
  <si>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</si>
  <si>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</si>
  <si>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</si>
  <si>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</si>
  <si>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</si>
  <si>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</si>
  <si>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</si>
  <si>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</si>
  <si>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</si>
  <si>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</si>
  <si>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</si>
  <si>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</si>
  <si>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</si>
  <si>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</si>
  <si>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</si>
  <si>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</si>
  <si>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</si>
  <si>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</si>
  <si>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</si>
  <si>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</si>
  <si>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</si>
  <si>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</si>
  <si>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</si>
  <si>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</si>
  <si>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</si>
  <si>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</si>
  <si>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</si>
  <si>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</si>
  <si>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</si>
  <si>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</si>
  <si>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</si>
  <si>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</si>
  <si>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</si>
  <si>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</si>
  <si>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</si>
  <si>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</si>
  <si>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</si>
  <si>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</si>
  <si>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</si>
  <si>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</si>
  <si>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</si>
  <si>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</si>
  <si>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</si>
  <si>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</si>
  <si>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</si>
  <si>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</si>
  <si>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</si>
  <si>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</si>
  <si>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</si>
  <si>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</si>
  <si>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</si>
  <si>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</si>
  <si>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</si>
  <si>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</si>
  <si>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</si>
  <si>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</si>
  <si>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</si>
  <si>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</si>
  <si>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</si>
  <si>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</si>
  <si>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</si>
  <si>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</si>
  <si>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</si>
  <si>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</si>
  <si>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</si>
  <si>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</si>
  <si>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</si>
  <si>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</si>
  <si>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</si>
  <si>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</si>
  <si>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</si>
  <si>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</si>
  <si>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</si>
  <si>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</si>
  <si>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</si>
  <si>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</si>
  <si>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</si>
  <si>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</si>
  <si>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</si>
  <si>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</si>
  <si>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</si>
  <si>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</si>
  <si>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</si>
  <si>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</si>
  <si>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</si>
  <si>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</si>
  <si>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</si>
  <si>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</si>
  <si>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</si>
  <si>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</si>
  <si>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</si>
  <si>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</si>
  <si>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</si>
  <si>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</si>
  <si>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</si>
  <si>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</si>
  <si>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</si>
  <si>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</si>
  <si>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</si>
  <si>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</si>
  <si>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</si>
  <si>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</si>
  <si>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</si>
  <si>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</si>
  <si>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</si>
  <si>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</si>
  <si>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</si>
  <si>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</si>
  <si>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</si>
  <si>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</si>
  <si>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</si>
  <si>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</si>
  <si>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</si>
  <si>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</si>
  <si>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</si>
  <si>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</si>
  <si>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</si>
  <si>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</si>
  <si>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</si>
  <si>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</si>
  <si>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</si>
  <si>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</si>
  <si>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</si>
  <si>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</si>
  <si>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</si>
  <si>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</si>
  <si>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</si>
  <si>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</si>
  <si>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</si>
  <si>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</si>
  <si>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</si>
  <si>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</si>
  <si>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</si>
  <si>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</si>
  <si>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</si>
  <si>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</si>
  <si>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</si>
  <si>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</si>
  <si>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</si>
  <si>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</si>
  <si>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</si>
  <si>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</si>
  <si>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</si>
  <si>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</si>
  <si>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</si>
  <si>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</si>
  <si>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</si>
  <si>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</si>
  <si>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</si>
  <si>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</si>
  <si>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</si>
  <si>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</si>
  <si>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</si>
  <si>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</si>
  <si>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</si>
  <si>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</si>
  <si>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</si>
  <si>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</si>
  <si>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</si>
  <si>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</si>
  <si>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</si>
  <si>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</si>
  <si>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</si>
  <si>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</si>
  <si>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</si>
  <si>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</si>
  <si>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</si>
  <si>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</si>
  <si>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</si>
  <si>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</si>
  <si>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</si>
  <si>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</si>
  <si>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</si>
  <si>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</si>
  <si>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</si>
  <si>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</si>
  <si>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</si>
  <si>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</si>
  <si>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</si>
  <si>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</si>
  <si>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</si>
  <si>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</si>
  <si>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</si>
  <si>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</si>
  <si>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</si>
  <si>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</si>
  <si>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</si>
  <si>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</si>
  <si>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</si>
  <si>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</si>
  <si>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</si>
  <si>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</si>
  <si>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</si>
  <si>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</si>
  <si>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</si>
  <si>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</si>
  <si>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</si>
  <si>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</si>
  <si>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</si>
  <si>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</si>
  <si>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</si>
  <si>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</si>
  <si>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</si>
  <si>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</si>
  <si>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</si>
  <si>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</si>
  <si>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</si>
  <si>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</si>
  <si>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</si>
  <si>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</si>
  <si>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</si>
  <si>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</si>
  <si>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</si>
  <si>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</si>
  <si>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</si>
  <si>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</si>
  <si>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</si>
  <si>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</si>
  <si>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</si>
  <si>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</si>
  <si>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</si>
  <si>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</si>
  <si>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</si>
  <si>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</si>
  <si>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</si>
  <si>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</si>
  <si>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</si>
  <si>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</si>
  <si>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</si>
  <si>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</si>
  <si>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</si>
  <si>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</si>
  <si>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</si>
  <si>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</si>
  <si>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</si>
  <si>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</si>
  <si>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</si>
  <si>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</si>
  <si>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</si>
  <si>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</si>
  <si>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</si>
  <si>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</si>
  <si>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</si>
  <si>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</si>
  <si>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</si>
  <si>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</si>
  <si>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</si>
  <si>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</si>
  <si>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</si>
  <si>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</si>
  <si>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</si>
  <si>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</si>
  <si>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</si>
  <si>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</si>
  <si>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</si>
  <si>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</si>
  <si>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</si>
  <si>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</si>
  <si>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</si>
  <si>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</si>
  <si>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</si>
  <si>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</si>
  <si>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</si>
  <si>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</si>
  <si>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</si>
  <si>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</si>
  <si>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</si>
  <si>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</si>
  <si>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</si>
  <si>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</si>
  <si>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</si>
  <si>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</si>
  <si>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</si>
  <si>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</si>
  <si>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</si>
  <si>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</si>
  <si>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</si>
  <si>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</si>
  <si>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</si>
  <si>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</si>
  <si>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</si>
  <si>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</si>
  <si>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</si>
  <si>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</si>
  <si>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</si>
  <si>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</si>
  <si>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</si>
  <si>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</si>
  <si>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</si>
  <si>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</si>
  <si>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</si>
  <si>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</si>
  <si>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</si>
  <si>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</si>
  <si>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</si>
  <si>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</si>
  <si>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</si>
  <si>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</si>
  <si>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</si>
  <si>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</si>
  <si>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</si>
  <si>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</si>
  <si>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</si>
  <si>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</si>
  <si>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</si>
  <si>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</si>
  <si>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</si>
  <si>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</si>
  <si>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</si>
  <si>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</si>
  <si>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</si>
  <si>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</si>
  <si>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</si>
  <si>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</si>
  <si>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</si>
  <si>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</si>
  <si>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</si>
  <si>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</si>
  <si>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</si>
  <si>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</si>
  <si>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</si>
  <si>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</si>
  <si>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</si>
  <si>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</si>
  <si>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</si>
  <si>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</si>
  <si>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</si>
  <si>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</si>
  <si>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</si>
  <si>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</si>
  <si>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</si>
  <si>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</si>
  <si>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</si>
  <si>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</si>
  <si>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</si>
  <si>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</si>
  <si>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</si>
  <si>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</si>
  <si>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</si>
  <si>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</si>
  <si>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</si>
  <si>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</si>
  <si>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</si>
  <si>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</si>
  <si>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</si>
  <si>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</si>
  <si>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</si>
  <si>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</si>
  <si>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</si>
  <si>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</si>
  <si>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</si>
  <si>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</si>
  <si>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</si>
  <si>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</si>
  <si>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</si>
  <si>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</si>
  <si>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</si>
  <si>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</si>
  <si>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</si>
  <si>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</si>
  <si>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</si>
  <si>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</si>
  <si>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</si>
  <si>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</si>
  <si>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</si>
  <si>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</si>
  <si>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</si>
  <si>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</si>
  <si>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</si>
  <si>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</si>
  <si>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</si>
  <si>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</si>
  <si>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</si>
  <si>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</si>
  <si>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</si>
  <si>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</si>
  <si>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</si>
  <si>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</si>
  <si>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</si>
  <si>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</si>
  <si>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</si>
  <si>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</si>
  <si>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</si>
  <si>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</si>
  <si>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</si>
  <si>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</si>
  <si>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</si>
  <si>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</si>
  <si>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</si>
  <si>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</si>
  <si>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</si>
  <si>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</si>
  <si>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</si>
  <si>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</si>
  <si>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</si>
  <si>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</si>
  <si>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</si>
  <si>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</si>
  <si>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</si>
  <si>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</si>
  <si>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</si>
  <si>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</si>
  <si>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</si>
  <si>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</si>
  <si>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</si>
  <si>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</si>
  <si>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</si>
  <si>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</si>
  <si>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</si>
  <si>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</si>
  <si>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</si>
  <si>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</si>
  <si>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</si>
  <si>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</si>
  <si>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</si>
  <si>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</si>
  <si>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</si>
  <si>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</si>
  <si>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</si>
  <si>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</si>
  <si>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</si>
  <si>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</si>
  <si>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</si>
  <si>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</si>
  <si>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</si>
  <si>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</si>
  <si>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</si>
  <si>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</si>
  <si>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</si>
  <si>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</si>
  <si>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</si>
  <si>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</si>
  <si>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</si>
  <si>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</si>
  <si>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</si>
  <si>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</si>
  <si>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</si>
  <si>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</si>
  <si>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</si>
  <si>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</si>
  <si>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</si>
  <si>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</si>
  <si>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</si>
  <si>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</si>
  <si>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</si>
  <si>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</si>
  <si>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</si>
  <si>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</si>
  <si>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</si>
  <si>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</si>
  <si>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</si>
  <si>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</si>
  <si>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</si>
  <si>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</si>
  <si>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</si>
  <si>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</si>
  <si>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</si>
  <si>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</si>
  <si>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</si>
  <si>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</si>
  <si>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</si>
  <si>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</si>
  <si>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</si>
  <si>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</si>
  <si>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</si>
  <si>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</si>
  <si>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</si>
  <si>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</si>
  <si>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</si>
  <si>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</si>
  <si>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</si>
  <si>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</si>
  <si>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</si>
  <si>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</si>
  <si>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</si>
  <si>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</si>
  <si>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</si>
  <si>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</si>
  <si>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</si>
  <si>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</si>
  <si>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</si>
  <si>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</si>
  <si>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</si>
  <si>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</si>
  <si>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</si>
  <si>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</si>
  <si>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</si>
  <si>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</si>
  <si>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</si>
  <si>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</si>
  <si>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</si>
  <si>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</si>
  <si>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</si>
  <si>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</si>
  <si>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</si>
  <si>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</si>
  <si>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</si>
  <si>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</si>
  <si>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</si>
  <si>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</si>
  <si>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</si>
  <si>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</si>
  <si>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</si>
  <si>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</si>
  <si>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</si>
  <si>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</si>
  <si>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</si>
  <si>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</si>
  <si>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</si>
  <si>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</si>
  <si>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</si>
  <si>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</si>
  <si>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</si>
  <si>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</si>
  <si>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</si>
  <si>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</si>
  <si>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</si>
  <si>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</si>
  <si>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</si>
  <si>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</si>
  <si>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</si>
  <si>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</si>
  <si>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</si>
  <si>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</si>
  <si>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</si>
  <si>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</si>
  <si>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</si>
  <si>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</si>
  <si>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</si>
  <si>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</si>
  <si>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</si>
  <si>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</si>
  <si>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</si>
  <si>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</si>
  <si>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</si>
  <si>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</si>
  <si>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</si>
  <si>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</si>
  <si>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</si>
  <si>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</si>
  <si>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</si>
  <si>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</si>
  <si>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</si>
  <si>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</si>
  <si>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</si>
  <si>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</si>
  <si>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</si>
  <si>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</si>
  <si>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</si>
  <si>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</si>
  <si>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</si>
  <si>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</si>
  <si>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</si>
  <si>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</si>
  <si>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</si>
  <si>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</si>
  <si>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</si>
  <si>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</si>
  <si>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</si>
  <si>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</si>
  <si>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</si>
  <si>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</si>
  <si>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</si>
  <si>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</si>
  <si>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</si>
  <si>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</si>
  <si>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</si>
  <si>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</si>
  <si>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</si>
  <si>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</si>
  <si>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</si>
  <si>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</si>
  <si>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</si>
  <si>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</si>
  <si>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</si>
  <si>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</si>
  <si>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</si>
  <si>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</si>
  <si>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</si>
  <si>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</si>
  <si>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</si>
  <si>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</si>
  <si>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</si>
  <si>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</si>
  <si>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</si>
  <si>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</si>
  <si>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</si>
  <si>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</si>
  <si>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</si>
  <si>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</si>
  <si>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</si>
  <si>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</si>
  <si>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</si>
  <si>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</si>
  <si>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</si>
  <si>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</si>
  <si>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</si>
  <si>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</si>
  <si>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</si>
  <si>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</si>
  <si>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</si>
  <si>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</si>
  <si>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</si>
  <si>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</si>
  <si>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</si>
  <si>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</si>
  <si>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</si>
  <si>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</si>
  <si>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</si>
  <si>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</si>
  <si>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</si>
  <si>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</si>
  <si>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</si>
  <si>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</si>
  <si>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</si>
  <si>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</si>
  <si>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</si>
  <si>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</si>
  <si>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</si>
  <si>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</si>
  <si>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</si>
  <si>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</si>
  <si>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</si>
  <si>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</si>
  <si>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</si>
  <si>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</si>
  <si>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</si>
  <si>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</si>
  <si>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</si>
  <si>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</si>
  <si>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</si>
  <si>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</si>
  <si>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</si>
  <si>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</si>
  <si>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</si>
  <si>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</si>
  <si>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</si>
  <si>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</si>
  <si>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</si>
  <si>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</si>
  <si>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</si>
  <si>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</si>
  <si>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</si>
  <si>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</si>
  <si>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</si>
  <si>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</si>
  <si>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</si>
  <si>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</si>
  <si>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</si>
  <si>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</si>
  <si>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</si>
  <si>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</si>
  <si>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</si>
  <si>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</si>
  <si>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</si>
  <si>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</si>
  <si>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</si>
  <si>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</si>
  <si>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</si>
  <si>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</si>
  <si>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</si>
  <si>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</si>
  <si>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</si>
  <si>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</si>
  <si>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</si>
  <si>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</si>
  <si>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</si>
  <si>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</si>
  <si>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</si>
  <si>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</si>
  <si>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</si>
  <si>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</si>
  <si>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</si>
  <si>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</si>
  <si>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</si>
  <si>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</si>
  <si>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</si>
  <si>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</si>
  <si>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</si>
  <si>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</si>
  <si>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</si>
  <si>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</si>
  <si>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</si>
  <si>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</si>
  <si>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</si>
  <si>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</si>
  <si>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</si>
  <si>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</si>
  <si>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</si>
  <si>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</si>
  <si>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</si>
  <si>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</si>
  <si>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</si>
  <si>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</si>
  <si>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</si>
  <si>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</si>
  <si>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</si>
  <si>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</si>
  <si>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</si>
  <si>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</si>
  <si>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</si>
  <si>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</si>
  <si>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</si>
  <si>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</si>
  <si>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</si>
  <si>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</si>
  <si>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</si>
  <si>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</si>
  <si>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</si>
  <si>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</si>
  <si>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</si>
  <si>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</si>
  <si>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</si>
  <si>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</si>
  <si>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</si>
  <si>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</si>
  <si>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</si>
  <si>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</si>
  <si>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</si>
  <si>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</si>
  <si>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</si>
  <si>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</si>
  <si>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</si>
  <si>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</si>
  <si>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</si>
  <si>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</si>
  <si>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</si>
  <si>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</si>
  <si>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</si>
  <si>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</si>
  <si>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</si>
  <si>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</si>
  <si>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</si>
  <si>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</si>
  <si>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</si>
  <si>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</si>
  <si>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</si>
  <si>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</si>
  <si>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</si>
  <si>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</si>
  <si>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</si>
  <si>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</si>
  <si>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</si>
  <si>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</si>
  <si>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</si>
  <si>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</si>
  <si>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</si>
  <si>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</si>
  <si>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</si>
  <si>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</si>
  <si>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</si>
  <si>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</si>
  <si>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</si>
  <si>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</si>
  <si>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</si>
  <si>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</si>
  <si>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</si>
  <si>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</si>
  <si>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</si>
  <si>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</si>
  <si>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</si>
  <si>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</si>
  <si>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</si>
  <si>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</si>
  <si>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</si>
  <si>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</si>
  <si>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</si>
  <si>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</si>
  <si>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</si>
  <si>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</si>
  <si>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</si>
  <si>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</si>
  <si>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</si>
  <si>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</si>
  <si>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</si>
  <si>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</si>
  <si>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</si>
  <si>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</si>
  <si>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</si>
  <si>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</si>
  <si>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</si>
  <si>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</si>
  <si>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</si>
  <si>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</si>
  <si>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</si>
  <si>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</si>
  <si>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</si>
  <si>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</si>
  <si>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</si>
  <si>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</si>
  <si>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</si>
  <si>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</si>
  <si>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</si>
  <si>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</si>
  <si>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</si>
  <si>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</si>
  <si>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</si>
  <si>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</si>
  <si>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</si>
  <si>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</si>
  <si>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</si>
  <si>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</si>
  <si>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</si>
  <si>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</si>
  <si>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</si>
  <si>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</si>
  <si>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</si>
  <si>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</si>
  <si>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</si>
  <si>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</si>
  <si>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</si>
  <si>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</si>
  <si>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</si>
  <si>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</si>
  <si>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</si>
  <si>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</si>
  <si>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</si>
  <si>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</si>
  <si>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</si>
  <si>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</si>
  <si>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</si>
  <si>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</si>
  <si>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</si>
  <si>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</si>
  <si>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</si>
  <si>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</si>
  <si>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</si>
  <si>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</si>
  <si>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</si>
  <si>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</si>
  <si>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</si>
  <si>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</si>
  <si>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</si>
  <si>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</si>
  <si>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</si>
  <si>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</si>
  <si>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</si>
  <si>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</si>
  <si>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</si>
  <si>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</si>
  <si>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</si>
  <si>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</si>
  <si>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</si>
  <si>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</si>
  <si>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</si>
  <si>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</si>
  <si>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</si>
  <si>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</si>
  <si>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</si>
  <si>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</si>
  <si>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</si>
  <si>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</si>
  <si>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</si>
  <si>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</si>
  <si>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</si>
  <si>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</si>
  <si>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</si>
  <si>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</si>
  <si>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</si>
  <si>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</si>
  <si>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</si>
  <si>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</si>
  <si>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</si>
  <si>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</si>
  <si>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</si>
  <si>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</si>
  <si>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</si>
  <si>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</si>
  <si>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</si>
  <si>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</si>
  <si>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</si>
  <si>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</si>
  <si>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</si>
  <si>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</si>
  <si>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</si>
  <si>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</si>
  <si>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</si>
  <si>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</si>
  <si>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</si>
  <si>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</si>
  <si>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</si>
  <si>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</si>
  <si>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</si>
  <si>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</si>
  <si>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</si>
  <si>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</si>
  <si>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</si>
  <si>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</si>
  <si>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</si>
  <si>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</si>
  <si>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</si>
  <si>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</si>
  <si>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</si>
  <si>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</si>
  <si>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</si>
  <si>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</si>
  <si>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</si>
  <si>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</si>
  <si>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</si>
  <si>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</si>
  <si>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</si>
  <si>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</si>
  <si>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</si>
  <si>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</si>
  <si>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</si>
  <si>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</si>
  <si>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</si>
  <si>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</si>
  <si>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</si>
  <si>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</si>
  <si>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</si>
  <si>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</si>
  <si>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</si>
  <si>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</si>
  <si>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</si>
  <si>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</si>
  <si>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</si>
  <si>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</si>
  <si>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</si>
  <si>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</si>
  <si>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</si>
  <si>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</si>
  <si>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</si>
  <si>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</si>
  <si>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</si>
  <si>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</si>
  <si>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</si>
  <si>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</si>
  <si>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</si>
  <si>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</si>
  <si>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</si>
  <si>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</si>
  <si>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</si>
  <si>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</si>
  <si>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</si>
  <si>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</si>
  <si>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</si>
  <si>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</si>
  <si>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</si>
  <si>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</si>
  <si>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</si>
  <si>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</si>
  <si>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</si>
  <si>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</si>
  <si>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</si>
  <si>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</si>
  <si>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</si>
  <si>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</si>
  <si>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</si>
  <si>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</si>
  <si>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</si>
  <si>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</si>
  <si>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</si>
  <si>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</si>
  <si>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</si>
  <si>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</si>
  <si>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</si>
  <si>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</si>
  <si>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</si>
  <si>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</si>
  <si>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</si>
  <si>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</si>
  <si>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</si>
  <si>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</si>
  <si>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</si>
  <si>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</si>
  <si>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</si>
  <si>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</si>
  <si>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</si>
  <si>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</si>
  <si>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</si>
  <si>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</si>
  <si>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</si>
  <si>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</si>
  <si>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</si>
  <si>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</si>
  <si>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</si>
  <si>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</si>
  <si>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</si>
  <si>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</si>
  <si>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</si>
  <si>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</si>
  <si>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</si>
  <si>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</si>
  <si>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</si>
  <si>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</si>
  <si>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</si>
  <si>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</si>
  <si>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</si>
  <si>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</si>
  <si>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</si>
  <si>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</si>
  <si>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</si>
  <si>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</si>
  <si>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</si>
  <si>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</si>
  <si>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</si>
  <si>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</si>
  <si>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</si>
  <si>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</si>
  <si>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</si>
  <si>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</si>
  <si>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</si>
  <si>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</si>
  <si>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</si>
  <si>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</si>
  <si>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</si>
  <si>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</si>
  <si>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</si>
  <si>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</si>
  <si>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</si>
  <si>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</si>
  <si>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</si>
  <si>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</si>
  <si>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</si>
  <si>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</si>
  <si>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</si>
  <si>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</si>
  <si>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</si>
  <si>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</si>
  <si>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</si>
  <si>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</si>
  <si>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</si>
  <si>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</si>
  <si>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</si>
  <si>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</si>
  <si>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</si>
  <si>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</si>
  <si>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</si>
  <si>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</si>
  <si>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</si>
  <si>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</si>
  <si>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</si>
  <si>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</si>
  <si>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</si>
  <si>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</si>
  <si>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</si>
  <si>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</si>
  <si>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</si>
  <si>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</si>
  <si>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</si>
  <si>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</si>
  <si>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</si>
  <si>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</si>
  <si>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</si>
  <si>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</si>
  <si>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</si>
  <si>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</si>
  <si>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</si>
  <si>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</si>
  <si>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</si>
  <si>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</si>
  <si>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</si>
  <si>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</si>
  <si>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</si>
  <si>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</si>
  <si>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</si>
  <si>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</si>
  <si>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</si>
  <si>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</si>
  <si>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</si>
  <si>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</si>
  <si>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</si>
  <si>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</si>
  <si>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</si>
  <si>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</si>
  <si>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</si>
  <si>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</si>
  <si>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</si>
  <si>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</si>
  <si>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</si>
  <si>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</si>
  <si>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</si>
  <si>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</si>
  <si>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</si>
  <si>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</si>
  <si>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</si>
  <si>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</si>
  <si>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</si>
  <si>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</si>
  <si>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</si>
  <si>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</si>
  <si>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</si>
  <si>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</si>
  <si>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</si>
  <si>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</si>
  <si>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</si>
  <si>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</si>
  <si>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</si>
  <si>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</si>
  <si>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</si>
  <si>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</si>
  <si>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</si>
  <si>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</si>
  <si>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</si>
  <si>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</si>
  <si>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</si>
  <si>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</si>
  <si>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</si>
  <si>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</si>
  <si>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</si>
  <si>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</si>
  <si>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</si>
  <si>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</si>
  <si>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</si>
  <si>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</si>
  <si>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</si>
  <si>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</si>
  <si>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</si>
  <si>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</si>
  <si>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</si>
  <si>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</si>
  <si>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</si>
  <si>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</si>
  <si>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</si>
  <si>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</si>
  <si>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</si>
  <si>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</si>
  <si>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</si>
  <si>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</si>
  <si>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</si>
  <si>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</si>
  <si>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</si>
  <si>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</si>
  <si>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</si>
  <si>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</si>
  <si>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</si>
  <si>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</si>
  <si>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</si>
  <si>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</si>
  <si>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</si>
  <si>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</si>
  <si>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</si>
  <si>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</si>
  <si>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</si>
  <si>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</si>
  <si>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</si>
  <si>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</si>
  <si>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</si>
  <si>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</si>
  <si>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</si>
  <si>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</si>
  <si>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</si>
  <si>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</si>
  <si>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</si>
  <si>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</si>
  <si>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</si>
  <si>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</si>
  <si>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</si>
  <si>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</si>
  <si>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</si>
  <si>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</si>
  <si>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</si>
  <si>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</si>
  <si>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</si>
  <si>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</si>
  <si>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</si>
  <si>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</si>
  <si>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</si>
  <si>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</si>
  <si>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</si>
  <si>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</si>
  <si>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</si>
  <si>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</si>
  <si>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</si>
  <si>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</si>
  <si>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</si>
  <si>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</si>
  <si>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</si>
  <si>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</si>
  <si>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</si>
  <si>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</si>
  <si>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</si>
  <si>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</si>
  <si>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</si>
  <si>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</si>
  <si>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</si>
  <si>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</si>
  <si>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</si>
  <si>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</si>
  <si>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</si>
  <si>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</si>
  <si>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</si>
  <si>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</si>
  <si>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</si>
  <si>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</si>
  <si>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</si>
  <si>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</si>
  <si>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</si>
  <si>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</si>
  <si>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</si>
  <si>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</si>
  <si>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</si>
  <si>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</si>
  <si>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</si>
  <si>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</si>
  <si>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</si>
  <si>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</si>
  <si>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</si>
  <si>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</si>
  <si>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</si>
  <si>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</si>
  <si>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</si>
  <si>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</si>
  <si>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</si>
  <si>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</si>
  <si>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</si>
  <si>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</si>
  <si>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</si>
  <si>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</si>
  <si>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</si>
  <si>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</si>
  <si>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</si>
  <si>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</si>
  <si>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</si>
  <si>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</si>
  <si>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</si>
  <si>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</si>
  <si>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</si>
  <si>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</si>
  <si>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</si>
  <si>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</si>
  <si>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</si>
  <si>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</si>
  <si>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</si>
  <si>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</si>
  <si>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</si>
  <si>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</si>
  <si>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</si>
  <si>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</si>
  <si>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</si>
  <si>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</si>
  <si>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</si>
  <si>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</si>
  <si>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</si>
  <si>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</si>
  <si>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</si>
  <si>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</si>
  <si>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</si>
  <si>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</si>
  <si>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</si>
  <si>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</si>
  <si>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</si>
  <si>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</si>
  <si>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</si>
  <si>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</si>
  <si>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</si>
  <si>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</si>
  <si>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</si>
  <si>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</si>
  <si>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</si>
  <si>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</si>
  <si>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</si>
  <si>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</si>
  <si>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</si>
  <si>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</si>
  <si>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</si>
  <si>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</si>
  <si>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</si>
  <si>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</si>
  <si>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</si>
  <si>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</si>
  <si>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</si>
  <si>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</si>
  <si>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</si>
  <si>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</si>
  <si>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</si>
  <si>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</si>
  <si>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</si>
  <si>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</si>
  <si>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</si>
  <si>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</si>
  <si>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</si>
  <si>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</si>
  <si>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</si>
  <si>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</si>
  <si>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</si>
  <si>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</si>
  <si>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</si>
  <si>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</si>
  <si>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</si>
  <si>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</si>
  <si>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</si>
  <si>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</si>
  <si>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</si>
  <si>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</si>
  <si>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</si>
  <si>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</si>
  <si>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</si>
  <si>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</si>
  <si>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</si>
  <si>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</si>
  <si>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</si>
  <si>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</si>
  <si>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</si>
  <si>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</si>
  <si>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</si>
  <si>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</si>
  <si>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</si>
  <si>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</si>
  <si>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</si>
  <si>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</si>
  <si>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</si>
  <si>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</si>
  <si>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</si>
  <si>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</si>
  <si>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</si>
  <si>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</si>
  <si>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</si>
  <si>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</si>
  <si>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</si>
  <si>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</si>
  <si>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</si>
  <si>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</si>
  <si>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</si>
  <si>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</si>
  <si>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</si>
  <si>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</si>
  <si>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</si>
  <si>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</si>
  <si>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</si>
  <si>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</si>
  <si>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</si>
  <si>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</si>
  <si>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</si>
  <si>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</si>
  <si>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</si>
  <si>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</si>
  <si>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</si>
  <si>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</si>
  <si>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</si>
  <si>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</si>
  <si>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</si>
  <si>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</si>
  <si>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</si>
  <si>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</si>
  <si>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</si>
  <si>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</si>
  <si>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</si>
  <si>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</si>
  <si>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</si>
  <si>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</si>
  <si>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</si>
  <si>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</si>
  <si>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</si>
  <si>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</si>
  <si>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</si>
  <si>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</si>
  <si>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</si>
  <si>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</si>
  <si>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</si>
  <si>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</si>
  <si>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</si>
  <si>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</si>
  <si>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</si>
  <si>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</si>
  <si>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</si>
  <si>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</si>
  <si>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</si>
  <si>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</si>
  <si>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</si>
  <si>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</si>
  <si>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</si>
  <si>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</si>
  <si>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</si>
  <si>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</si>
  <si>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</si>
  <si>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</si>
  <si>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</si>
  <si>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</si>
  <si>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</si>
  <si>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</si>
  <si>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</si>
  <si>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</si>
  <si>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</si>
  <si>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</si>
  <si>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</si>
  <si>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</si>
  <si>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</si>
  <si>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</si>
  <si>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</si>
  <si>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</si>
  <si>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</si>
  <si>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</si>
  <si>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</si>
  <si>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</si>
  <si>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</si>
  <si>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</si>
  <si>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</si>
  <si>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</si>
  <si>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</si>
  <si>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</si>
  <si>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</si>
  <si>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</si>
  <si>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</si>
  <si>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</si>
  <si>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</si>
  <si>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</si>
  <si>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</si>
  <si>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</si>
  <si>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</si>
  <si>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</si>
  <si>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</si>
  <si>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</si>
  <si>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</si>
  <si>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</si>
  <si>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</si>
  <si>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</si>
  <si>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</si>
  <si>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</si>
  <si>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</si>
  <si>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</si>
  <si>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</si>
  <si>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</si>
  <si>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</si>
  <si>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</si>
  <si>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</si>
  <si>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</si>
  <si>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</si>
  <si>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</si>
  <si>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</si>
  <si>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</si>
  <si>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</si>
  <si>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</si>
  <si>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</si>
  <si>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</si>
  <si>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</si>
  <si>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</si>
  <si>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</si>
  <si>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</si>
  <si>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</si>
  <si>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</si>
  <si>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</si>
  <si>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</si>
  <si>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</si>
  <si>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</si>
  <si>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</si>
  <si>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</si>
  <si>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</si>
  <si>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</si>
  <si>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</si>
  <si>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</si>
  <si>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</si>
  <si>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</si>
  <si>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</si>
  <si>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</si>
  <si>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</si>
  <si>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</si>
  <si>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</si>
  <si>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</si>
  <si>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</si>
  <si>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</si>
  <si>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</si>
  <si>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</si>
  <si>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</si>
  <si>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</si>
  <si>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</si>
  <si>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</si>
  <si>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</si>
  <si>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</si>
  <si>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</si>
  <si>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</si>
  <si>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</si>
  <si>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</si>
  <si>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</si>
  <si>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</si>
  <si>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</si>
  <si>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</si>
  <si>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</si>
  <si>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</si>
  <si>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</si>
  <si>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</si>
  <si>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</si>
  <si>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</si>
  <si>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</si>
  <si>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</si>
  <si>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</si>
  <si>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</si>
  <si>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</si>
  <si>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</si>
  <si>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</si>
  <si>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</si>
  <si>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</si>
  <si>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</si>
  <si>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</si>
  <si>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</si>
  <si>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</si>
  <si>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</si>
  <si>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</si>
  <si>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</si>
  <si>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</si>
  <si>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</si>
  <si>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</si>
  <si>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</si>
  <si>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</si>
  <si>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</si>
  <si>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</si>
  <si>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</si>
  <si>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</si>
  <si>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</si>
  <si>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</si>
  <si>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</si>
  <si>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</si>
  <si>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</si>
  <si>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</si>
  <si>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</si>
  <si>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</si>
  <si>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</si>
  <si>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</si>
  <si>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</si>
  <si>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</si>
  <si>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</si>
  <si>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</si>
  <si>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</si>
  <si>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</si>
  <si>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</si>
  <si>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</si>
  <si>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</si>
  <si>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</si>
  <si>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</si>
  <si>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</si>
  <si>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</si>
  <si>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</si>
  <si>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</si>
  <si>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</si>
  <si>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</si>
  <si>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</si>
  <si>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</si>
  <si>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</si>
  <si>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</si>
  <si>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</si>
  <si>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</si>
  <si>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</si>
  <si>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</si>
  <si>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</si>
  <si>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</si>
  <si>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</si>
  <si>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</si>
  <si>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</si>
  <si>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</si>
  <si>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</si>
  <si>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</si>
  <si>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</si>
  <si>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</si>
  <si>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</si>
  <si>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</si>
  <si>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</si>
  <si>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</si>
  <si>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</si>
  <si>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</si>
  <si>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</si>
  <si>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</si>
  <si>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</si>
  <si>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</si>
  <si>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</si>
  <si>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</si>
  <si>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</si>
  <si>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</si>
  <si>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</si>
  <si>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</si>
  <si>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</si>
  <si>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</si>
  <si>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</si>
  <si>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</si>
  <si>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</si>
  <si>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</si>
  <si>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</si>
  <si>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</si>
  <si>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</si>
  <si>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</si>
  <si>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</si>
  <si>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</si>
  <si>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</si>
  <si>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</si>
  <si>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</si>
  <si>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</si>
  <si>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</si>
  <si>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</si>
  <si>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</si>
  <si>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</si>
  <si>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</si>
  <si>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</si>
  <si>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</si>
  <si>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</si>
  <si>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</si>
  <si>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</si>
  <si>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</si>
  <si>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</si>
  <si>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</si>
  <si>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</si>
  <si>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</si>
  <si>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</si>
  <si>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</si>
  <si>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</si>
  <si>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</si>
  <si>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</si>
  <si>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</si>
  <si>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</si>
  <si>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</si>
  <si>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</si>
  <si>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</si>
  <si>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</si>
  <si>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</si>
  <si>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</si>
  <si>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</si>
  <si>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</si>
  <si>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</si>
  <si>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</si>
  <si>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</si>
  <si>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</si>
  <si>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</si>
  <si>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</si>
  <si>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</si>
  <si>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</si>
  <si>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</si>
  <si>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</si>
  <si>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</si>
  <si>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</si>
  <si>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</si>
  <si>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</si>
  <si>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</si>
  <si>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</si>
  <si>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</si>
  <si>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</si>
  <si>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</si>
  <si>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</si>
  <si>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</si>
  <si>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</si>
  <si>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</si>
  <si>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</si>
  <si>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</si>
  <si>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</si>
  <si>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</si>
  <si>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</si>
  <si>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</si>
  <si>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</si>
  <si>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</si>
  <si>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</si>
  <si>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</si>
  <si>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</si>
  <si>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</si>
  <si>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</si>
  <si>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</si>
  <si>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</si>
  <si>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</si>
  <si>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</si>
  <si>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</si>
  <si>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</si>
  <si>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</si>
  <si>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</si>
  <si>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</si>
  <si>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</si>
  <si>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</si>
  <si>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</si>
  <si>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</si>
  <si>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</si>
  <si>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</si>
  <si>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</si>
  <si>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</si>
  <si>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</si>
  <si>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</si>
  <si>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</si>
  <si>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</si>
  <si>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</si>
  <si>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</si>
  <si>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</si>
  <si>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</si>
  <si>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</si>
  <si>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</si>
  <si>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</si>
  <si>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</si>
  <si>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</si>
  <si>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</si>
  <si>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</si>
  <si>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</si>
  <si>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</si>
  <si>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</si>
  <si>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</si>
  <si>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</si>
  <si>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</si>
  <si>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</si>
  <si>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</si>
  <si>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</si>
  <si>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</si>
  <si>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</si>
  <si>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</si>
  <si>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</si>
  <si>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</si>
  <si>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</si>
  <si>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</si>
  <si>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</si>
  <si>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</si>
  <si>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</si>
  <si>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</si>
  <si>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</si>
  <si>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</si>
  <si>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</si>
  <si>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</si>
  <si>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</si>
  <si>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</si>
  <si>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</si>
  <si>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</si>
  <si>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</si>
  <si>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</si>
  <si>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</si>
  <si>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</si>
  <si>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</si>
  <si>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</si>
  <si>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</si>
  <si>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</si>
  <si>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</si>
  <si>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</si>
  <si>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</si>
  <si>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</si>
  <si>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</si>
  <si>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</si>
  <si>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</si>
  <si>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</si>
  <si>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</si>
  <si>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</si>
  <si>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</si>
  <si>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</si>
  <si>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</si>
  <si>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</si>
  <si>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</si>
  <si>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</si>
  <si>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</si>
  <si>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</si>
  <si>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</si>
  <si>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</si>
  <si>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</si>
  <si>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</si>
  <si>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</si>
  <si>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</si>
  <si>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</si>
  <si>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</si>
  <si>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</si>
  <si>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</si>
  <si>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</si>
  <si>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</si>
  <si>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</si>
  <si>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</si>
  <si>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</si>
  <si>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</si>
  <si>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</si>
  <si>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</si>
  <si>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</si>
  <si>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</si>
  <si>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</si>
  <si>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</si>
  <si>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</si>
  <si>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</si>
  <si>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</si>
  <si>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</si>
  <si>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</si>
  <si>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</si>
  <si>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</si>
  <si>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</si>
  <si>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</si>
  <si>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</si>
  <si>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</si>
  <si>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</si>
  <si>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</si>
  <si>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</si>
  <si>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</si>
  <si>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</si>
  <si>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</si>
  <si>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</si>
  <si>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</si>
  <si>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</si>
  <si>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</si>
  <si>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</si>
  <si>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</si>
  <si>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</si>
  <si>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</si>
  <si>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</si>
  <si>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</si>
  <si>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</si>
  <si>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</si>
  <si>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</si>
  <si>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</si>
  <si>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</si>
  <si>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</si>
  <si>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</si>
  <si>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</si>
  <si>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</si>
  <si>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</si>
  <si>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</si>
  <si>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</si>
  <si>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</si>
  <si>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</si>
  <si>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</si>
  <si>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</si>
  <si>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</si>
  <si>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</si>
  <si>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</si>
  <si>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</si>
  <si>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</si>
  <si>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</si>
  <si>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</si>
  <si>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</si>
  <si>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</si>
  <si>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</si>
  <si>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</si>
  <si>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</si>
  <si>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</si>
  <si>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</si>
  <si>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</si>
  <si>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</si>
  <si>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</si>
  <si>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</si>
  <si>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</si>
  <si>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</si>
  <si>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</si>
  <si>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</si>
  <si>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</si>
  <si>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</si>
  <si>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</si>
  <si>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</si>
  <si>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</si>
  <si>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</si>
  <si>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</si>
  <si>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</si>
  <si>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</si>
  <si>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</si>
  <si>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</si>
  <si>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</si>
  <si>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</si>
  <si>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</si>
  <si>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</si>
  <si>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</si>
  <si>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</si>
  <si>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</si>
  <si>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</si>
  <si>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</si>
  <si>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</si>
  <si>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</si>
  <si>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</si>
  <si>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</si>
  <si>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</si>
  <si>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</si>
  <si>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</si>
  <si>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</si>
  <si>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</si>
  <si>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</si>
  <si>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</si>
  <si>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</si>
  <si>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</si>
  <si>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</si>
  <si>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</si>
  <si>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</si>
  <si>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</si>
  <si>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</si>
  <si>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</si>
  <si>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</si>
  <si>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</si>
  <si>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</si>
  <si>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</si>
  <si>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</si>
  <si>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</si>
  <si>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</si>
  <si>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</si>
  <si>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</si>
  <si>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</si>
  <si>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</si>
  <si>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</si>
  <si>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</si>
  <si>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</si>
  <si>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</si>
  <si>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</si>
  <si>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</si>
  <si>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</si>
  <si>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</si>
  <si>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</si>
  <si>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</si>
  <si>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</si>
  <si>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</si>
  <si>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</si>
  <si>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</si>
  <si>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</si>
  <si>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</si>
  <si>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</si>
  <si>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</si>
  <si>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</si>
  <si>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</si>
  <si>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</si>
  <si>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</si>
  <si>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</si>
  <si>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</si>
  <si>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</si>
  <si>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</si>
  <si>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</si>
  <si>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</si>
  <si>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</si>
  <si>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</si>
  <si>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</si>
  <si>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</si>
  <si>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</si>
  <si>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</si>
  <si>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</si>
  <si>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</si>
  <si>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</si>
  <si>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</si>
  <si>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</si>
  <si>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</si>
  <si>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</si>
  <si>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</si>
  <si>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</si>
  <si>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</si>
  <si>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</si>
  <si>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</si>
  <si>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</si>
  <si>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</si>
  <si>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</si>
  <si>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</si>
  <si>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</si>
  <si>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</si>
  <si>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</si>
  <si>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</si>
  <si>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</si>
  <si>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</si>
  <si>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</si>
  <si>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</si>
  <si>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</si>
  <si>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</si>
  <si>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</si>
  <si>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</si>
  <si>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</si>
  <si>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</si>
  <si>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</si>
  <si>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</si>
  <si>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</si>
  <si>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</si>
  <si>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</si>
  <si>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</si>
  <si>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</si>
  <si>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</si>
  <si>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</si>
  <si>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</si>
  <si>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</si>
  <si>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</si>
  <si>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</si>
  <si>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</si>
  <si>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</si>
  <si>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</si>
  <si>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</si>
  <si>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</si>
  <si>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</si>
  <si>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</si>
  <si>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</si>
  <si>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</si>
  <si>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</si>
  <si>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</si>
  <si>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</si>
  <si>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</si>
  <si>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</si>
  <si>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</si>
  <si>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</si>
  <si>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</si>
  <si>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</si>
  <si>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</si>
  <si>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</si>
  <si>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</si>
  <si>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</si>
  <si>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</si>
  <si>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</si>
  <si>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</si>
  <si>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</si>
  <si>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</si>
  <si>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</si>
  <si>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</si>
  <si>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</si>
  <si>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</si>
  <si>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</si>
  <si>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</si>
  <si>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</si>
  <si>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</si>
  <si>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</si>
  <si>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</si>
  <si>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</si>
  <si>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</si>
  <si>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</si>
  <si>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</si>
  <si>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</si>
  <si>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</si>
  <si>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</si>
  <si>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</si>
  <si>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</si>
  <si>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</si>
  <si>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</si>
  <si>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</si>
  <si>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</si>
  <si>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</si>
  <si>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</si>
  <si>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</si>
  <si>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</si>
  <si>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</si>
  <si>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</si>
  <si>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</si>
  <si>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</si>
  <si>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</si>
  <si>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</si>
  <si>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</si>
  <si>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</si>
  <si>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</si>
  <si>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</si>
  <si>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</si>
  <si>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</si>
  <si>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</si>
  <si>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</si>
  <si>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</si>
  <si>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</si>
  <si>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</si>
  <si>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</si>
  <si>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</si>
  <si>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</si>
  <si>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</si>
  <si>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</si>
  <si>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</si>
  <si>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</si>
  <si>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</si>
  <si>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</si>
  <si>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</si>
  <si>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</si>
  <si>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</si>
  <si>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</si>
  <si>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</si>
  <si>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</si>
  <si>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</si>
  <si>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</si>
  <si>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</si>
  <si>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</si>
  <si>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</si>
  <si>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</si>
  <si>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</si>
  <si>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</si>
  <si>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</si>
  <si>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</si>
  <si>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</si>
  <si>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</si>
  <si>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</si>
  <si>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</si>
  <si>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</si>
  <si>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</si>
  <si>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</si>
  <si>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</si>
  <si>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</si>
  <si>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</si>
  <si>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</si>
  <si>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</si>
  <si>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</si>
  <si>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</si>
  <si>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</si>
  <si>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</si>
  <si>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</si>
  <si>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</si>
  <si>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</si>
  <si>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</si>
  <si>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</si>
  <si>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</si>
  <si>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</si>
  <si>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</si>
  <si>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</si>
  <si>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</si>
  <si>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</si>
  <si>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</si>
  <si>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</si>
  <si>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</si>
  <si>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</si>
  <si>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</si>
  <si>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</si>
  <si>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</si>
  <si>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</si>
  <si>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</si>
  <si>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</si>
  <si>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</si>
  <si>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</si>
  <si>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</si>
  <si>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</si>
  <si>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</si>
  <si>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</si>
  <si>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</si>
  <si>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</si>
  <si>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</si>
  <si>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</si>
  <si>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</si>
  <si>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</si>
  <si>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</si>
  <si>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</si>
  <si>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</si>
  <si>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</si>
  <si>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</si>
  <si>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</si>
  <si>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</si>
  <si>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</si>
  <si>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</si>
  <si>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</si>
  <si>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</si>
  <si>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</si>
  <si>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</si>
  <si>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</si>
  <si>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</si>
  <si>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</si>
  <si>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</si>
  <si>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</si>
  <si>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</si>
  <si>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</si>
  <si>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</si>
  <si>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</si>
  <si>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</si>
  <si>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</si>
  <si>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</si>
  <si>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</si>
  <si>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</si>
  <si>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</si>
  <si>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</si>
  <si>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</si>
  <si>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</si>
  <si>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</si>
  <si>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</si>
  <si>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</si>
  <si>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</si>
  <si>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</si>
  <si>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</si>
  <si>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</si>
  <si>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</si>
  <si>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</si>
  <si>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</si>
  <si>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</si>
  <si>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</si>
  <si>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</si>
  <si>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</si>
  <si>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</si>
  <si>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</si>
  <si>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</si>
  <si>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</si>
  <si>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</si>
  <si>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</si>
  <si>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</si>
  <si>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</si>
  <si>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</si>
  <si>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</si>
  <si>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</si>
  <si>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</si>
  <si>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</si>
  <si>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</si>
  <si>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</si>
  <si>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</si>
  <si>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</si>
  <si>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</si>
  <si>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</si>
  <si>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</si>
  <si>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</si>
  <si>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</si>
  <si>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</si>
  <si>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</si>
  <si>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</si>
  <si>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</si>
  <si>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</si>
  <si>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</si>
  <si>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</si>
  <si>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</si>
  <si>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</si>
  <si>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</si>
  <si>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</si>
  <si>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</si>
  <si>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</si>
  <si>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</si>
  <si>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</si>
  <si>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</si>
  <si>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</si>
  <si>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</si>
  <si>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</si>
  <si>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</si>
  <si>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</si>
  <si>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</si>
  <si>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</si>
  <si>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</si>
  <si>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</si>
  <si>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</si>
  <si>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</si>
  <si>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</si>
  <si>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</si>
  <si>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</si>
  <si>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</si>
  <si>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</si>
  <si>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</si>
  <si>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</si>
  <si>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</si>
  <si>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</si>
  <si>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</si>
  <si>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</si>
  <si>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</si>
  <si>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</si>
  <si>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</si>
  <si>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</si>
  <si>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</si>
  <si>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</si>
  <si>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</si>
  <si>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</si>
  <si>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</si>
  <si>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</si>
  <si>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</si>
  <si>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</si>
  <si>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</si>
  <si>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</si>
  <si>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</si>
  <si>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</si>
  <si>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</si>
  <si>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</si>
  <si>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</si>
  <si>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</si>
  <si>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</si>
  <si>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</si>
  <si>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</si>
  <si>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</si>
  <si>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</si>
  <si>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</si>
  <si>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</si>
  <si>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</si>
  <si>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</si>
  <si>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</si>
  <si>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</si>
  <si>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</si>
  <si>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</si>
  <si>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</si>
  <si>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</si>
  <si>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</si>
  <si>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</si>
  <si>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</si>
  <si>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</si>
  <si>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</si>
  <si>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</si>
  <si>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</si>
  <si>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</si>
  <si>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</si>
  <si>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</si>
  <si>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</si>
  <si>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</si>
  <si>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</si>
  <si>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</si>
  <si>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</si>
  <si>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</si>
  <si>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</si>
  <si>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</si>
  <si>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</si>
  <si>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</si>
  <si>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</si>
  <si>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</si>
  <si>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</si>
  <si>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</si>
  <si>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</si>
  <si>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</si>
  <si>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</si>
  <si>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</si>
  <si>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</si>
  <si>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</si>
  <si>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</si>
  <si>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</si>
  <si>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</si>
  <si>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</si>
  <si>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</si>
  <si>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</si>
  <si>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</si>
  <si>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</si>
  <si>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</si>
  <si>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</si>
  <si>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</si>
  <si>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</si>
  <si>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</si>
  <si>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</si>
  <si>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</si>
  <si>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</si>
  <si>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</si>
  <si>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</si>
  <si>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</si>
  <si>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</si>
  <si>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</si>
  <si>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</si>
  <si>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</si>
  <si>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</si>
  <si>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</si>
  <si>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</si>
  <si>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</si>
  <si>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</si>
  <si>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</si>
  <si>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</si>
  <si>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</si>
  <si>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</si>
  <si>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</si>
  <si>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</si>
  <si>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</si>
  <si>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</si>
  <si>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</si>
  <si>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</si>
  <si>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</si>
  <si>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</si>
  <si>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</si>
  <si>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</si>
  <si>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</si>
  <si>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</si>
  <si>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</si>
  <si>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</si>
  <si>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</si>
  <si>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</si>
  <si>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</si>
  <si>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</si>
  <si>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</si>
  <si>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</si>
  <si>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</si>
  <si>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</si>
  <si>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</si>
  <si>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</si>
  <si>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</si>
  <si>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</si>
  <si>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</si>
  <si>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</si>
  <si>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</si>
  <si>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</si>
  <si>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</si>
  <si>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</si>
  <si>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</si>
  <si>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</si>
  <si>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</si>
  <si>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</si>
  <si>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</si>
  <si>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</si>
  <si>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</si>
  <si>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</si>
  <si>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</si>
  <si>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</si>
  <si>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</si>
  <si>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</si>
  <si>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</si>
  <si>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</si>
  <si>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</si>
  <si>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</si>
  <si>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</si>
  <si>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</si>
  <si>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</si>
  <si>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</si>
  <si>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</si>
  <si>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</si>
  <si>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</si>
  <si>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</si>
  <si>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</si>
  <si>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</si>
  <si>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</si>
  <si>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</si>
  <si>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</si>
  <si>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</si>
  <si>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</si>
  <si>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</si>
  <si>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</si>
  <si>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</si>
  <si>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</si>
  <si>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</si>
  <si>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</si>
  <si>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</si>
  <si>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</si>
  <si>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</si>
  <si>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</si>
  <si>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</si>
  <si>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</si>
  <si>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</si>
  <si>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</si>
  <si>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</si>
  <si>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</si>
  <si>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</si>
  <si>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</si>
  <si>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</si>
  <si>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</si>
  <si>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</si>
  <si>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</si>
  <si>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</si>
  <si>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</si>
  <si>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</si>
  <si>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</si>
  <si>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</si>
  <si>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</si>
  <si>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</si>
  <si>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</si>
  <si>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</si>
  <si>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</si>
  <si>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</si>
  <si>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</si>
  <si>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</si>
  <si>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</si>
  <si>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</si>
  <si>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</si>
  <si>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</si>
  <si>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</si>
  <si>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</si>
  <si>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</si>
  <si>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</si>
  <si>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</si>
  <si>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</si>
  <si>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</si>
  <si>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</si>
  <si>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</si>
  <si>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</si>
  <si>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</si>
  <si>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</si>
  <si>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</si>
  <si>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</si>
  <si>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</si>
  <si>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</si>
  <si>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</si>
  <si>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</si>
  <si>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</si>
  <si>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</si>
  <si>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</si>
  <si>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</si>
  <si>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</si>
  <si>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</si>
  <si>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</si>
  <si>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</si>
  <si>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</si>
  <si>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</si>
  <si>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</si>
  <si>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</si>
  <si>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</si>
  <si>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</si>
  <si>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</si>
  <si>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</si>
  <si>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</si>
  <si>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</si>
  <si>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</si>
  <si>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</si>
  <si>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</si>
  <si>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</si>
  <si>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</si>
  <si>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</si>
  <si>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</si>
  <si>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</si>
  <si>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</si>
  <si>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</si>
  <si>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</si>
  <si>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</si>
  <si>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</si>
  <si>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</si>
  <si>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</si>
  <si>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</si>
  <si>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</si>
  <si>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</si>
  <si>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</si>
  <si>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</si>
  <si>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</si>
  <si>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</si>
  <si>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</si>
  <si>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</si>
  <si>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</si>
  <si>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</si>
  <si>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</si>
  <si>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</si>
  <si>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</si>
  <si>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</si>
  <si>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</si>
  <si>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</si>
  <si>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</si>
  <si>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</si>
  <si>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</si>
  <si>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</si>
  <si>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</si>
  <si>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</si>
  <si>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</si>
  <si>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</si>
  <si>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</si>
  <si>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</si>
  <si>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</si>
  <si>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</si>
  <si>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</si>
  <si>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</si>
  <si>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</si>
  <si>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</si>
  <si>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</si>
  <si>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</si>
  <si>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</si>
  <si>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</si>
  <si>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</si>
  <si>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</si>
  <si>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</si>
  <si>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</si>
  <si>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</si>
  <si>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</si>
  <si>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</si>
  <si>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</si>
  <si>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</si>
  <si>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</si>
  <si>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</si>
  <si>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</si>
  <si>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</si>
  <si>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</si>
  <si>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</si>
  <si>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</si>
  <si>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</si>
  <si>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</si>
  <si>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</si>
  <si>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</si>
  <si>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</si>
  <si>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</si>
  <si>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</si>
  <si>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</si>
  <si>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</si>
  <si>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</si>
  <si>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</si>
  <si>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</si>
  <si>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</si>
  <si>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</si>
  <si>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</si>
  <si>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</si>
  <si>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</si>
  <si>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</si>
  <si>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</si>
  <si>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</si>
  <si>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</si>
  <si>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</si>
  <si>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</si>
  <si>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</si>
  <si>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</si>
  <si>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</si>
  <si>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</si>
  <si>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</si>
  <si>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</si>
  <si>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</si>
  <si>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</si>
  <si>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</si>
  <si>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</si>
  <si>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</si>
  <si>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</si>
  <si>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</si>
  <si>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</si>
  <si>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</si>
  <si>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</si>
  <si>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</si>
  <si>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</si>
  <si>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</si>
  <si>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</si>
  <si>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</si>
  <si>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</si>
  <si>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</si>
  <si>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</si>
  <si>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</si>
  <si>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</si>
  <si>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</si>
  <si>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</si>
  <si>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</si>
  <si>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</si>
  <si>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</si>
  <si>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</si>
  <si>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</si>
  <si>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</si>
  <si>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</si>
  <si>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</si>
  <si>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</si>
  <si>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</si>
  <si>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</si>
  <si>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</si>
  <si>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</si>
  <si>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</si>
  <si>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</si>
  <si>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</si>
  <si>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</si>
  <si>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</si>
  <si>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</si>
  <si>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</si>
  <si>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</si>
  <si>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</si>
  <si>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</si>
  <si>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</si>
  <si>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</si>
  <si>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</si>
  <si>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</si>
  <si>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</si>
  <si>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</si>
  <si>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</si>
  <si>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</si>
  <si>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</si>
  <si>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</si>
  <si>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</si>
  <si>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</si>
  <si>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</si>
  <si>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</si>
  <si>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</si>
  <si>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</si>
  <si>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</si>
  <si>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</si>
  <si>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</si>
  <si>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</si>
  <si>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</si>
  <si>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</si>
  <si>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</si>
  <si>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</si>
  <si>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</si>
  <si>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</si>
  <si>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</si>
  <si>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</si>
  <si>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</si>
  <si>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</si>
  <si>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</si>
  <si>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</si>
  <si>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</si>
  <si>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</si>
  <si>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</si>
  <si>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</si>
  <si>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</si>
  <si>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</si>
  <si>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</si>
  <si>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</si>
  <si>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</si>
  <si>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</si>
  <si>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</si>
  <si>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</si>
  <si>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</si>
  <si>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</si>
  <si>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</si>
  <si>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</si>
  <si>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</si>
  <si>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</si>
  <si>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</si>
  <si>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</si>
  <si>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</si>
  <si>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</si>
  <si>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</si>
  <si>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</si>
  <si>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</si>
  <si>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</si>
  <si>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</si>
  <si>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</si>
  <si>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</si>
  <si>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</si>
  <si>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</si>
  <si>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</si>
  <si>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</si>
  <si>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</si>
  <si>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</si>
  <si>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</si>
  <si>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</si>
  <si>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</si>
  <si>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</si>
  <si>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</si>
  <si>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</si>
  <si>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</si>
  <si>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</si>
  <si>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</si>
  <si>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</si>
  <si>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</si>
  <si>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</si>
  <si>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</si>
  <si>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</si>
  <si>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</si>
  <si>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</si>
  <si>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</si>
  <si>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</si>
  <si>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</si>
  <si>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</si>
  <si>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</si>
  <si>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</si>
  <si>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</si>
  <si>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</si>
  <si>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</si>
  <si>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</si>
  <si>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</si>
  <si>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</si>
  <si>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</si>
  <si>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</si>
  <si>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</si>
  <si>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</si>
  <si>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</si>
  <si>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</si>
  <si>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</si>
  <si>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</si>
  <si>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</si>
  <si>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</si>
  <si>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</si>
  <si>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</si>
  <si>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</si>
  <si>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</si>
  <si>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</si>
  <si>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</si>
  <si>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</si>
  <si>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</si>
  <si>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</si>
  <si>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</si>
  <si>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</si>
  <si>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</si>
  <si>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</si>
  <si>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</si>
  <si>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</si>
  <si>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</si>
  <si>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</si>
  <si>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</si>
  <si>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</si>
  <si>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</si>
  <si>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</si>
  <si>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</si>
  <si>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</si>
  <si>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</si>
  <si>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</si>
  <si>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</si>
  <si>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</si>
  <si>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</si>
  <si>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</si>
  <si>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</si>
  <si>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</si>
  <si>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</si>
  <si>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</si>
  <si>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</si>
  <si>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</si>
  <si>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</si>
  <si>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</si>
  <si>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</si>
  <si>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</si>
  <si>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</si>
  <si>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</si>
  <si>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</si>
  <si>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</si>
  <si>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</si>
  <si>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</si>
  <si>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</si>
  <si>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</si>
  <si>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</si>
  <si>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</si>
  <si>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</si>
  <si>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</si>
  <si>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</si>
  <si>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</si>
  <si>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</si>
  <si>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</si>
  <si>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</si>
  <si>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</si>
  <si>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</si>
  <si>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</si>
  <si>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</si>
  <si>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</si>
  <si>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</si>
  <si>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</si>
  <si>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</si>
  <si>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</si>
  <si>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</si>
  <si>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</si>
  <si>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</si>
  <si>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</si>
  <si>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</si>
  <si>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</si>
  <si>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</si>
  <si>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</si>
  <si>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</si>
  <si>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</si>
  <si>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</si>
  <si>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</si>
  <si>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</si>
  <si>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</si>
  <si>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</si>
  <si>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</si>
  <si>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</si>
  <si>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</si>
  <si>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</si>
  <si>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</si>
  <si>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</si>
  <si>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</si>
  <si>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</si>
  <si>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</si>
  <si>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</si>
  <si>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</si>
  <si>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</si>
  <si>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</si>
  <si>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</si>
  <si>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</si>
  <si>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</si>
  <si>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</si>
  <si>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</si>
  <si>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</si>
  <si>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</si>
  <si>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</si>
  <si>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</si>
  <si>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</si>
  <si>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</si>
  <si>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</si>
  <si>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</si>
  <si>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</si>
  <si>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</si>
  <si>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</si>
  <si>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</si>
  <si>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</si>
  <si>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</si>
  <si>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</si>
  <si>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</si>
  <si>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</si>
  <si>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</si>
  <si>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</si>
  <si>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</si>
  <si>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</si>
  <si>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</si>
  <si>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</si>
  <si>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</si>
  <si>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</si>
  <si>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</si>
  <si>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</si>
  <si>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</si>
  <si>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</si>
  <si>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</si>
  <si>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</si>
  <si>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</si>
  <si>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</si>
  <si>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</si>
  <si>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</si>
  <si>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</si>
  <si>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</si>
  <si>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</si>
  <si>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</si>
  <si>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</si>
  <si>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</si>
  <si>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</si>
  <si>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</si>
  <si>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</si>
  <si>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</si>
  <si>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</si>
  <si>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</si>
  <si>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</si>
  <si>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</si>
  <si>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</si>
  <si>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</si>
  <si>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</si>
  <si>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</si>
  <si>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</si>
  <si>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</si>
  <si>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</si>
  <si>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</si>
  <si>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</si>
  <si>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</si>
  <si>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</si>
  <si>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</si>
  <si>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</si>
  <si>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</si>
  <si>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</si>
  <si>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</si>
  <si>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</si>
  <si>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</si>
  <si>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</si>
  <si>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</si>
  <si>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</si>
  <si>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</si>
  <si>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</si>
  <si>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</si>
  <si>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</si>
  <si>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</si>
  <si>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</si>
  <si>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</si>
  <si>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</si>
  <si>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</si>
  <si>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</si>
  <si>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</si>
  <si>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</si>
  <si>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</si>
  <si>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</si>
  <si>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</si>
  <si>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</si>
  <si>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</si>
  <si>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</si>
  <si>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</si>
  <si>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</si>
  <si>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</si>
  <si>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</si>
  <si>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</si>
  <si>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</si>
  <si>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</si>
  <si>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</si>
  <si>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</si>
  <si>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</si>
  <si>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</si>
  <si>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</si>
  <si>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</si>
  <si>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</si>
  <si>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</si>
  <si>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</si>
  <si>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</si>
  <si>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</si>
  <si>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</si>
  <si>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</si>
  <si>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</si>
  <si>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</si>
  <si>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</si>
  <si>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</si>
  <si>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</si>
  <si>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</si>
  <si>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</si>
  <si>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</si>
  <si>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</si>
  <si>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</si>
  <si>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</si>
  <si>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</si>
  <si>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</si>
  <si>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</si>
  <si>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</si>
  <si>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</si>
  <si>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</si>
  <si>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</si>
  <si>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</si>
  <si>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</si>
  <si>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</si>
  <si>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</si>
  <si>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</si>
  <si>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</si>
  <si>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</si>
  <si>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</si>
  <si>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</si>
  <si>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</si>
  <si>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</si>
  <si>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</si>
  <si>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</si>
  <si>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</si>
  <si>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</si>
  <si>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</si>
  <si>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</si>
  <si>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</si>
  <si>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</si>
  <si>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</si>
  <si>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</si>
  <si>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</si>
  <si>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</si>
  <si>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</si>
  <si>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</si>
  <si>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</si>
  <si>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</si>
  <si>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</si>
  <si>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</si>
  <si>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</si>
  <si>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</si>
  <si>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</si>
  <si>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</si>
  <si>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</si>
  <si>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</si>
  <si>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</si>
  <si>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</si>
  <si>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</si>
  <si>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</si>
  <si>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</si>
  <si>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</si>
  <si>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</si>
  <si>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</si>
  <si>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</si>
  <si>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</si>
  <si>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</si>
  <si>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</si>
  <si>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</si>
  <si>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</si>
  <si>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</si>
  <si>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</si>
  <si>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</si>
  <si>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</si>
  <si>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</si>
  <si>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</si>
  <si>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</si>
  <si>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</si>
  <si>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</si>
  <si>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</si>
  <si>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</si>
  <si>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</si>
  <si>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</si>
  <si>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</si>
  <si>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</si>
  <si>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</si>
  <si>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</si>
  <si>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</si>
  <si>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</si>
  <si>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</si>
  <si>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</si>
  <si>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</si>
  <si>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</si>
  <si>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</si>
  <si>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</si>
  <si>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</si>
  <si>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</si>
  <si>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</si>
  <si>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</si>
  <si>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</si>
  <si>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</si>
  <si>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</si>
  <si>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</si>
  <si>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</si>
  <si>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</si>
  <si>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</si>
  <si>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</si>
  <si>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</si>
  <si>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</si>
  <si>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</si>
  <si>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</si>
  <si>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</si>
  <si>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</si>
  <si>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</si>
  <si>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</si>
  <si>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</si>
  <si>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</si>
  <si>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</si>
  <si>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</si>
  <si>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</si>
  <si>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</si>
  <si>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</si>
  <si>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</si>
  <si>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</si>
  <si>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</si>
  <si>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</si>
  <si>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</si>
  <si>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</si>
  <si>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</si>
  <si>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</si>
  <si>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</si>
  <si>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</si>
  <si>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</si>
  <si>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</si>
  <si>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</si>
  <si>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</si>
  <si>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</si>
  <si>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</si>
  <si>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</si>
  <si>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</si>
  <si>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</si>
  <si>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</si>
  <si>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</si>
  <si>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</si>
  <si>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</si>
  <si>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</si>
  <si>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</si>
  <si>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</si>
  <si>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</si>
  <si>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</si>
  <si>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</si>
  <si>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</si>
  <si>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</si>
  <si>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</si>
  <si>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</si>
  <si>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</si>
  <si>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</si>
  <si>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</si>
  <si>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</si>
  <si>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</si>
  <si>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</si>
  <si>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</si>
  <si>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</si>
  <si>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</si>
  <si>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</si>
  <si>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</si>
  <si>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</si>
  <si>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</si>
  <si>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</si>
  <si>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</si>
  <si>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</si>
  <si>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</si>
  <si>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</si>
  <si>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</si>
  <si>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</si>
  <si>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</si>
  <si>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</si>
  <si>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</si>
  <si>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</si>
  <si>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</si>
  <si>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</si>
  <si>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</si>
  <si>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</si>
  <si>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</si>
  <si>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</si>
  <si>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</si>
  <si>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</si>
  <si>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</si>
  <si>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</si>
  <si>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</si>
  <si>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</si>
  <si>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</si>
  <si>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</si>
  <si>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</si>
  <si>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</si>
  <si>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</si>
  <si>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</si>
  <si>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</si>
  <si>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</si>
  <si>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</si>
  <si>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</si>
  <si>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</si>
  <si>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</si>
  <si>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</si>
  <si>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</si>
  <si>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</si>
  <si>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</si>
  <si>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</si>
  <si>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</si>
  <si>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</si>
  <si>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</si>
  <si>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</si>
  <si>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</si>
  <si>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</si>
  <si>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</si>
  <si>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</si>
  <si>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</si>
  <si>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</si>
  <si>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</si>
  <si>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</si>
  <si>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</si>
  <si>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</si>
  <si>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</si>
  <si>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</si>
  <si>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</si>
  <si>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</si>
  <si>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</si>
  <si>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</si>
  <si>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</si>
  <si>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</si>
  <si>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</si>
  <si>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</si>
  <si>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</si>
  <si>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</si>
  <si>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</si>
  <si>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</si>
  <si>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</si>
  <si>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</si>
  <si>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</si>
  <si>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</si>
  <si>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</si>
  <si>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</si>
  <si>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</si>
  <si>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</si>
  <si>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</si>
  <si>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</si>
  <si>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</si>
  <si>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</si>
  <si>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</si>
  <si>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</si>
  <si>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</si>
  <si>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</si>
  <si>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</si>
  <si>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</si>
  <si>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</si>
  <si>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</si>
  <si>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</si>
  <si>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</si>
  <si>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</si>
  <si>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</si>
  <si>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</si>
  <si>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</si>
  <si>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</si>
  <si>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</si>
  <si>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</si>
  <si>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</si>
  <si>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</si>
  <si>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</si>
  <si>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</si>
  <si>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</si>
  <si>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</si>
  <si>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</si>
  <si>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</si>
  <si>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</si>
  <si>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</si>
  <si>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</si>
  <si>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</si>
  <si>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</si>
  <si>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</si>
  <si>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</si>
  <si>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</si>
  <si>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</si>
  <si>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</si>
  <si>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</si>
  <si>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</si>
  <si>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</si>
  <si>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</si>
  <si>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</si>
  <si>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</si>
  <si>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</si>
  <si>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</si>
  <si>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</si>
  <si>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</si>
  <si>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</si>
  <si>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</si>
  <si>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</si>
  <si>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</si>
  <si>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</si>
  <si>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</si>
  <si>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</si>
  <si>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</si>
  <si>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</si>
  <si>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</si>
  <si>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</si>
  <si>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</si>
  <si>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</si>
  <si>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</si>
  <si>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</si>
  <si>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</si>
  <si>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</si>
  <si>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</si>
  <si>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</si>
  <si>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</si>
  <si>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</si>
  <si>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</si>
  <si>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</si>
  <si>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</si>
  <si>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</si>
  <si>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</si>
  <si>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</si>
  <si>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</si>
  <si>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</si>
  <si>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</si>
  <si>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</si>
  <si>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</si>
  <si>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</si>
  <si>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</si>
  <si>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</si>
  <si>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</si>
  <si>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</si>
  <si>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</si>
  <si>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</si>
  <si>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</si>
  <si>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</si>
  <si>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</si>
  <si>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</si>
  <si>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</si>
  <si>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</si>
  <si>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</si>
  <si>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</si>
  <si>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</si>
  <si>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</si>
  <si>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</si>
  <si>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</si>
  <si>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</si>
  <si>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</si>
  <si>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</si>
  <si>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</si>
  <si>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</si>
  <si>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</si>
  <si>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</si>
  <si>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</si>
  <si>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</si>
  <si>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</si>
  <si>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</si>
  <si>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</si>
  <si>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</si>
  <si>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</si>
  <si>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</si>
  <si>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</si>
  <si>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</si>
  <si>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</si>
  <si>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</si>
  <si>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</si>
  <si>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</si>
  <si>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</si>
  <si>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</si>
  <si>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</si>
  <si>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</si>
  <si>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</si>
  <si>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</si>
  <si>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</si>
  <si>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</si>
  <si>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</si>
  <si>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</si>
  <si>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</si>
  <si>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</si>
  <si>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</si>
  <si>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</si>
  <si>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</si>
  <si>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</si>
  <si>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</si>
  <si>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</si>
  <si>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</si>
  <si>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</si>
  <si>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</si>
  <si>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</si>
  <si>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</si>
  <si>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</si>
  <si>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</si>
  <si>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</si>
  <si>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</si>
  <si>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</si>
  <si>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</si>
  <si>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</si>
  <si>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</si>
  <si>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</si>
  <si>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</si>
  <si>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</si>
  <si>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</si>
  <si>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</si>
  <si>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</si>
  <si>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</si>
  <si>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</si>
  <si>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</si>
  <si>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</si>
  <si>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</si>
  <si>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</si>
  <si>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</si>
  <si>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</si>
  <si>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</si>
  <si>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</si>
  <si>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</si>
  <si>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</si>
  <si>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</si>
  <si>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</si>
  <si>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</si>
  <si>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</si>
  <si>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</si>
  <si>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</si>
  <si>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</si>
  <si>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</si>
  <si>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</si>
  <si>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</si>
  <si>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</si>
  <si>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</si>
  <si>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</si>
  <si>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</si>
  <si>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</si>
  <si>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</si>
  <si>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</si>
  <si>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</si>
  <si>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</si>
  <si>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</si>
  <si>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</si>
  <si>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</si>
  <si>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</si>
  <si>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</si>
  <si>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</si>
  <si>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</si>
  <si>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</si>
  <si>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</si>
  <si>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</si>
  <si>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</si>
  <si>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</si>
  <si>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</si>
  <si>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</si>
  <si>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</si>
  <si>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</si>
  <si>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</si>
  <si>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</si>
  <si>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</si>
  <si>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</si>
  <si>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</si>
  <si>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</si>
  <si>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</si>
  <si>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</si>
  <si>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</si>
  <si>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</si>
  <si>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</si>
  <si>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</si>
  <si>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</si>
  <si>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</si>
  <si>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</si>
  <si>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</si>
  <si>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</si>
  <si>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</si>
  <si>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</si>
  <si>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</si>
  <si>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</si>
  <si>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</si>
  <si>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</si>
  <si>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</si>
  <si>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</si>
  <si>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</si>
  <si>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</si>
  <si>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</si>
  <si>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</si>
  <si>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</si>
  <si>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</si>
  <si>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</si>
  <si>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</si>
  <si>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</si>
  <si>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</si>
  <si>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</si>
  <si>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</si>
  <si>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</si>
  <si>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</si>
  <si>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</si>
  <si>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</si>
  <si>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</si>
  <si>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</si>
  <si>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</si>
  <si>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</si>
  <si>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</si>
  <si>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</si>
  <si>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</si>
  <si>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</si>
  <si>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</si>
  <si>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</si>
  <si>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</si>
  <si>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</si>
  <si>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</si>
  <si>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</si>
  <si>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</si>
  <si>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</si>
  <si>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</si>
  <si>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</si>
  <si>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</si>
  <si>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</si>
  <si>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</si>
  <si>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</si>
  <si>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</si>
  <si>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</si>
  <si>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</si>
  <si>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</si>
  <si>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</si>
  <si>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</si>
  <si>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</si>
  <si>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</si>
  <si>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</si>
  <si>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</si>
  <si>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</si>
  <si>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</si>
  <si>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</si>
  <si>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</si>
  <si>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</si>
  <si>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</si>
  <si>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</si>
  <si>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</si>
  <si>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</si>
  <si>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</si>
  <si>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</si>
  <si>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</si>
  <si>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</si>
  <si>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</si>
  <si>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</si>
  <si>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</si>
  <si>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</si>
  <si>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</si>
  <si>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</si>
  <si>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</si>
  <si>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</si>
  <si>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</si>
  <si>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</si>
  <si>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</si>
  <si>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</si>
  <si>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</si>
  <si>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</si>
  <si>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</si>
  <si>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</si>
  <si>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</si>
  <si>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</si>
  <si>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</si>
  <si>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</si>
  <si>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</si>
  <si>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</si>
  <si>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</si>
  <si>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</si>
  <si>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</si>
  <si>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</si>
  <si>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</si>
  <si>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</si>
  <si>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</si>
  <si>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</si>
  <si>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</si>
  <si>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</si>
  <si>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</si>
  <si>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</si>
  <si>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</si>
  <si>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</si>
  <si>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</si>
  <si>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</si>
  <si>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</si>
  <si>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</si>
  <si>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</si>
  <si>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</si>
  <si>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</si>
  <si>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</si>
  <si>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</si>
  <si>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</si>
  <si>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</si>
  <si>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</si>
  <si>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</si>
  <si>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</si>
  <si>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</si>
  <si>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</si>
  <si>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</si>
  <si>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</si>
  <si>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</si>
  <si>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</si>
  <si>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</si>
  <si>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</si>
  <si>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</si>
  <si>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</si>
  <si>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</si>
  <si>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</si>
  <si>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</si>
  <si>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</si>
  <si>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</si>
  <si>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</si>
  <si>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</si>
  <si>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</si>
  <si>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</si>
  <si>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</si>
  <si>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</si>
  <si>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</si>
  <si>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</si>
  <si>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</si>
  <si>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</si>
  <si>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</si>
  <si>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</si>
  <si>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</si>
  <si>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</si>
  <si>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</si>
  <si>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</si>
  <si>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</si>
  <si>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</si>
  <si>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</si>
  <si>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</si>
  <si>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</si>
  <si>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</si>
  <si>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</si>
  <si>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</si>
  <si>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</si>
  <si>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</si>
  <si>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</si>
  <si>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</si>
  <si>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</si>
  <si>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</si>
  <si>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</si>
  <si>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</si>
  <si>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</si>
  <si>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</si>
  <si>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</si>
  <si>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</si>
  <si>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</si>
  <si>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</si>
  <si>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</si>
  <si>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</si>
  <si>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</si>
  <si>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</si>
  <si>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</si>
  <si>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</si>
  <si>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</si>
  <si>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</si>
  <si>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</si>
  <si>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</si>
  <si>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</si>
  <si>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</si>
  <si>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</si>
  <si>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</si>
  <si>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</si>
  <si>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</si>
  <si>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</si>
  <si>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</si>
  <si>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</si>
  <si>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</si>
  <si>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</si>
  <si>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</si>
  <si>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</si>
  <si>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</si>
  <si>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</si>
  <si>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</si>
  <si>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</si>
  <si>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</si>
  <si>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</si>
  <si>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</si>
  <si>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</si>
  <si>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</si>
  <si>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</si>
  <si>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</si>
  <si>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</si>
  <si>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</si>
  <si>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</si>
  <si>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</si>
  <si>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</si>
  <si>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</si>
  <si>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</si>
  <si>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</si>
  <si>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</si>
  <si>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</si>
  <si>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</si>
  <si>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</si>
  <si>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</si>
  <si>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</si>
  <si>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</si>
  <si>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</si>
  <si>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</si>
  <si>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</si>
  <si>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</si>
  <si>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</si>
  <si>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</si>
  <si>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</si>
  <si>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</si>
  <si>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</si>
  <si>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</si>
  <si>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</si>
  <si>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</si>
  <si>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</si>
  <si>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</si>
  <si>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</si>
  <si>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</si>
  <si>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</si>
  <si>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</si>
  <si>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</si>
  <si>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</si>
  <si>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</si>
  <si>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</si>
  <si>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</si>
  <si>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</si>
  <si>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</si>
  <si>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</si>
  <si>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</si>
  <si>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</si>
  <si>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</si>
  <si>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</si>
  <si>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</si>
  <si>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</si>
  <si>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</si>
  <si>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</si>
  <si>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</si>
  <si>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</si>
  <si>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</si>
  <si>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</si>
  <si>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</si>
  <si>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</si>
  <si>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</si>
  <si>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</si>
  <si>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</si>
  <si>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</si>
  <si>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</si>
  <si>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</si>
  <si>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</si>
  <si>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</si>
  <si>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</si>
  <si>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</si>
  <si>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</si>
  <si>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</si>
  <si>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</si>
  <si>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</si>
  <si>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</si>
  <si>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</si>
  <si>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</si>
  <si>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</si>
  <si>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</si>
  <si>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</si>
  <si>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</si>
  <si>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</si>
  <si>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</si>
  <si>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</si>
  <si>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</si>
  <si>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</si>
  <si>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</si>
  <si>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</si>
  <si>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</si>
  <si>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</si>
  <si>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</si>
  <si>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</si>
  <si>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</si>
  <si>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</si>
  <si>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</si>
  <si>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</si>
  <si>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</si>
  <si>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</si>
  <si>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</si>
  <si>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</si>
  <si>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</si>
  <si>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</si>
  <si>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</si>
  <si>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</si>
  <si>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</si>
  <si>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</si>
  <si>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</si>
  <si>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</si>
  <si>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</si>
  <si>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</si>
  <si>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</si>
  <si>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</si>
  <si>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</si>
  <si>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</si>
  <si>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</si>
  <si>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</si>
  <si>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</si>
  <si>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</si>
  <si>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</si>
  <si>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</si>
  <si>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</si>
  <si>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</si>
  <si>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</si>
  <si>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</si>
  <si>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</si>
  <si>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</si>
  <si>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</si>
  <si>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</si>
  <si>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</si>
  <si>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</si>
  <si>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</si>
  <si>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</si>
  <si>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</si>
  <si>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</si>
  <si>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</si>
  <si>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</si>
  <si>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</si>
  <si>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</si>
  <si>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</si>
  <si>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</si>
  <si>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</si>
  <si>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</si>
  <si>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</si>
  <si>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</si>
  <si>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</si>
  <si>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</si>
  <si>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</si>
  <si>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</si>
  <si>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</si>
  <si>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</si>
  <si>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</si>
  <si>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</si>
  <si>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</si>
  <si>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</si>
  <si>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</si>
  <si>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</si>
  <si>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</si>
  <si>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</si>
  <si>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</si>
  <si>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</si>
  <si>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</si>
  <si>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</si>
  <si>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</si>
  <si>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</si>
  <si>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</si>
  <si>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</si>
  <si>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</si>
  <si>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</si>
  <si>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</si>
  <si>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</si>
  <si>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</si>
  <si>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</si>
  <si>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</si>
  <si>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</si>
  <si>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</si>
  <si>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</si>
  <si>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</si>
  <si>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</si>
  <si>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</si>
  <si>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</si>
  <si>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</si>
  <si>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</si>
  <si>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</si>
  <si>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</si>
  <si>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</si>
  <si>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</si>
  <si>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</si>
  <si>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</si>
  <si>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</si>
  <si>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</si>
  <si>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</si>
  <si>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</si>
  <si>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</si>
  <si>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</si>
  <si>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</si>
  <si>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</si>
  <si>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</si>
  <si>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</si>
  <si>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</si>
  <si>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</si>
  <si>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</si>
  <si>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</si>
  <si>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</si>
  <si>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</si>
  <si>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</si>
  <si>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</si>
  <si>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</si>
  <si>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</si>
  <si>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</si>
  <si>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</si>
  <si>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</si>
  <si>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</si>
  <si>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</si>
  <si>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</si>
  <si>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</si>
  <si>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</si>
  <si>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</si>
  <si>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</si>
  <si>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</si>
  <si>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</si>
  <si>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</si>
  <si>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</si>
  <si>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</si>
  <si>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</si>
  <si>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</si>
  <si>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</si>
  <si>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</si>
  <si>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</si>
  <si>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</si>
  <si>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</si>
  <si>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</si>
  <si>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</si>
  <si>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</si>
  <si>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</si>
  <si>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</si>
  <si>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</si>
  <si>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</si>
  <si>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</si>
  <si>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</si>
  <si>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</si>
  <si>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</si>
  <si>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</si>
  <si>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</si>
  <si>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</si>
  <si>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</si>
  <si>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</si>
  <si>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</si>
  <si>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</si>
  <si>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</si>
  <si>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</si>
  <si>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</si>
  <si>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</si>
  <si>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</si>
  <si>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</si>
  <si>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</si>
  <si>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</si>
  <si>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</si>
  <si>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</si>
  <si>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</si>
  <si>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</si>
  <si>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</si>
  <si>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</si>
  <si>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</si>
  <si>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</si>
  <si>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</si>
  <si>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</si>
  <si>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</si>
  <si>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</si>
  <si>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</si>
  <si>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</si>
  <si>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</si>
  <si>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</si>
  <si>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</si>
  <si>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</si>
  <si>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</si>
  <si>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</si>
  <si>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</si>
  <si>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</si>
  <si>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</si>
  <si>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</si>
  <si>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</si>
  <si>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</si>
  <si>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</si>
  <si>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</si>
  <si>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</si>
  <si>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</si>
  <si>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</si>
  <si>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</si>
  <si>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</si>
  <si>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</si>
  <si>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</si>
  <si>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</si>
  <si>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</si>
  <si>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</si>
  <si>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</si>
  <si>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</si>
  <si>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</si>
  <si>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</si>
  <si>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</si>
  <si>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</si>
  <si>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</si>
  <si>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</si>
  <si>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</si>
  <si>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</si>
  <si>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</si>
  <si>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</si>
  <si>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</si>
  <si>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</si>
  <si>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</si>
  <si>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</si>
  <si>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</si>
  <si>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</si>
  <si>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</si>
  <si>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</si>
  <si>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</si>
  <si>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</si>
  <si>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</si>
  <si>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</si>
  <si>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</si>
  <si>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</si>
  <si>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</si>
  <si>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</si>
  <si>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</si>
  <si>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</si>
  <si>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</si>
  <si>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</si>
  <si>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</si>
  <si>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</si>
  <si>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</si>
  <si>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</si>
  <si>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</si>
  <si>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</si>
  <si>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</si>
  <si>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</si>
  <si>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</si>
  <si>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</si>
  <si>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</si>
  <si>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</si>
  <si>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</si>
  <si>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</si>
  <si>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</si>
  <si>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</si>
  <si>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</si>
  <si>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</si>
  <si>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</si>
  <si>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</si>
  <si>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</si>
  <si>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</si>
  <si>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</si>
  <si>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</si>
  <si>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</si>
  <si>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</si>
  <si>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</si>
  <si>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</si>
  <si>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</si>
  <si>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</si>
  <si>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</si>
  <si>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</si>
  <si>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</si>
  <si>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</si>
  <si>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</si>
  <si>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</si>
  <si>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</si>
  <si>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</si>
  <si>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</si>
  <si>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</si>
  <si>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</si>
  <si>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</si>
  <si>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</si>
  <si>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</si>
  <si>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</si>
  <si>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</si>
  <si>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</si>
  <si>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</si>
  <si>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</si>
  <si>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</si>
  <si>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</si>
  <si>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</si>
  <si>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</si>
  <si>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</si>
  <si>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</si>
  <si>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</si>
  <si>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</si>
  <si>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</si>
  <si>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</si>
  <si>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</si>
  <si>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</si>
  <si>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</si>
  <si>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</si>
  <si>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</si>
  <si>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</si>
  <si>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</si>
  <si>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</si>
  <si>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</si>
  <si>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</si>
  <si>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</si>
  <si>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</si>
  <si>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</si>
  <si>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</si>
  <si>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</si>
  <si>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</si>
  <si>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</si>
  <si>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</si>
  <si>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</si>
  <si>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</si>
  <si>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</si>
  <si>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</si>
  <si>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</si>
  <si>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</si>
  <si>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</si>
  <si>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</si>
  <si>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</si>
  <si>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</si>
  <si>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</si>
  <si>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</si>
  <si>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</si>
  <si>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</si>
  <si>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</si>
  <si>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</si>
  <si>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</si>
  <si>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</si>
  <si>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</si>
  <si>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</si>
  <si>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</si>
  <si>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</si>
  <si>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</si>
  <si>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</si>
  <si>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</si>
  <si>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</si>
  <si>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</si>
  <si>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</si>
  <si>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</si>
  <si>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</si>
  <si>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</si>
  <si>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</si>
  <si>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</si>
  <si>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</si>
  <si>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</si>
  <si>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</si>
  <si>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</si>
  <si>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</si>
  <si>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</si>
  <si>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</si>
  <si>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</si>
  <si>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</si>
  <si>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</si>
  <si>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</si>
  <si>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</si>
  <si>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</si>
  <si>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</si>
  <si>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</si>
  <si>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</si>
  <si>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</si>
  <si>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</si>
  <si>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</si>
  <si>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</si>
  <si>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</si>
  <si>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</si>
  <si>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</si>
  <si>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</si>
  <si>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</si>
  <si>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</si>
  <si>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</si>
  <si>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</si>
  <si>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</si>
  <si>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</si>
  <si>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</si>
  <si>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</si>
  <si>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</si>
  <si>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</si>
  <si>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</si>
  <si>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</si>
  <si>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</si>
  <si>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</si>
  <si>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</si>
  <si>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</si>
  <si>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</si>
  <si>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</si>
  <si>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</si>
  <si>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</si>
  <si>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</si>
  <si>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</si>
  <si>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</si>
  <si>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</si>
  <si>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</si>
  <si>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</si>
  <si>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</si>
  <si>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</si>
  <si>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</si>
  <si>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</si>
  <si>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</si>
  <si>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</si>
  <si>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</si>
  <si>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</si>
  <si>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</si>
  <si>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</si>
  <si>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</si>
  <si>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</si>
  <si>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</si>
  <si>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</si>
  <si>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</si>
  <si>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</si>
  <si>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</si>
  <si>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</si>
  <si>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</si>
  <si>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</si>
  <si>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</si>
  <si>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</si>
  <si>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</si>
  <si>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</si>
  <si>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</si>
  <si>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</si>
  <si>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</si>
  <si>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</si>
  <si>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</si>
  <si>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</si>
  <si>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</si>
  <si>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</si>
  <si>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</si>
  <si>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</si>
  <si>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</si>
  <si>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</si>
  <si>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</si>
  <si>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</si>
  <si>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</si>
  <si>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</si>
  <si>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</si>
  <si>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</si>
  <si>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</si>
  <si>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</si>
  <si>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</si>
  <si>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</si>
  <si>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</si>
  <si>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</si>
  <si>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</si>
  <si>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</si>
  <si>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</si>
  <si>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</si>
  <si>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</si>
  <si>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</si>
  <si>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</si>
  <si>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</si>
  <si>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</si>
  <si>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</si>
  <si>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</si>
  <si>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</si>
  <si>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</si>
  <si>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</si>
  <si>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</si>
  <si>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</si>
  <si>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</si>
  <si>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</si>
  <si>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</si>
  <si>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</si>
  <si>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</si>
  <si>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</si>
  <si>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</si>
  <si>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</si>
  <si>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</si>
  <si>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</si>
  <si>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</si>
  <si>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</si>
  <si>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</si>
  <si>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</si>
  <si>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</si>
  <si>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</si>
  <si>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</si>
  <si>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</si>
  <si>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</si>
  <si>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</si>
  <si>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</si>
  <si>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</si>
  <si>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</si>
  <si>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</si>
  <si>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</si>
  <si>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</si>
  <si>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</si>
  <si>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</si>
  <si>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</si>
  <si>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</si>
  <si>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</si>
  <si>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</si>
  <si>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</si>
  <si>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</si>
  <si>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</si>
  <si>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</si>
  <si>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</si>
  <si>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</si>
  <si>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</si>
  <si>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</si>
  <si>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</si>
  <si>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</si>
  <si>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</si>
  <si>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</si>
  <si>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</si>
  <si>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</si>
  <si>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</si>
  <si>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</si>
  <si>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</si>
  <si>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</si>
  <si>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</si>
  <si>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</si>
  <si>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</si>
  <si>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</si>
  <si>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</si>
  <si>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</si>
  <si>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</si>
  <si>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</si>
  <si>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</si>
  <si>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</si>
  <si>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</si>
  <si>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</si>
  <si>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</si>
  <si>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</si>
  <si>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</si>
  <si>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</si>
  <si>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</si>
  <si>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</si>
  <si>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</si>
  <si>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</si>
  <si>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</si>
  <si>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</si>
  <si>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</si>
  <si>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</si>
  <si>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</si>
  <si>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</si>
  <si>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</si>
  <si>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</si>
  <si>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</si>
  <si>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</si>
  <si>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</si>
  <si>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</si>
  <si>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</si>
  <si>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</si>
  <si>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</si>
  <si>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</si>
  <si>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</si>
  <si>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</si>
  <si>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</si>
  <si>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</si>
  <si>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</si>
  <si>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</si>
  <si>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</si>
  <si>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</si>
  <si>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</si>
  <si>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</si>
  <si>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</si>
  <si>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</si>
  <si>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</si>
  <si>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</si>
  <si>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</si>
  <si>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</si>
  <si>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</si>
  <si>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</si>
  <si>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</si>
  <si>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</si>
  <si>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</si>
  <si>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</si>
  <si>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</si>
  <si>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</si>
  <si>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</si>
  <si>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</si>
  <si>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</si>
  <si>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</si>
  <si>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</si>
  <si>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</si>
  <si>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</si>
  <si>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</si>
  <si>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</si>
  <si>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</si>
  <si>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</si>
  <si>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</si>
  <si>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</si>
  <si>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</si>
  <si>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</si>
  <si>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</si>
  <si>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</si>
  <si>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</si>
  <si>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</si>
  <si>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</si>
  <si>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</si>
  <si>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</si>
  <si>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</si>
  <si>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</si>
  <si>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</si>
  <si>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</si>
  <si>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</si>
  <si>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</si>
  <si>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</si>
  <si>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</si>
  <si>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</si>
  <si>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</si>
  <si>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</si>
  <si>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</si>
  <si>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</si>
  <si>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</si>
  <si>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</si>
  <si>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</si>
  <si>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</si>
  <si>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</si>
  <si>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</si>
  <si>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</si>
  <si>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</si>
  <si>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</si>
  <si>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</si>
  <si>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</si>
  <si>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</si>
  <si>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</si>
  <si>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</si>
  <si>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</si>
  <si>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</si>
  <si>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</si>
  <si>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</si>
  <si>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</si>
  <si>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</si>
  <si>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</si>
  <si>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</si>
  <si>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</si>
  <si>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</si>
  <si>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</si>
  <si>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</si>
  <si>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</si>
  <si>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</si>
  <si>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</si>
  <si>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</si>
  <si>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</si>
  <si>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</si>
  <si>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</si>
  <si>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</si>
  <si>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</si>
  <si>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</si>
  <si>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</si>
  <si>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</si>
  <si>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</si>
  <si>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</si>
  <si>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</si>
  <si>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</si>
  <si>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</si>
  <si>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</si>
  <si>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</si>
  <si>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</si>
  <si>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</si>
  <si>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</si>
  <si>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</si>
  <si>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</si>
  <si>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</si>
  <si>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</si>
  <si>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</si>
  <si>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</si>
  <si>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</si>
  <si>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</si>
  <si>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</si>
  <si>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</si>
  <si>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</si>
  <si>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</si>
  <si>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</si>
  <si>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</si>
  <si>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</si>
  <si>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</si>
  <si>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</si>
  <si>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</si>
  <si>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</si>
  <si>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</si>
  <si>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</si>
  <si>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</si>
  <si>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</si>
  <si>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</si>
  <si>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</si>
  <si>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</si>
  <si>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</si>
  <si>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</si>
  <si>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</si>
  <si>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</si>
  <si>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</si>
  <si>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</si>
  <si>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</si>
  <si>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</si>
  <si>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</si>
  <si>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</si>
  <si>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</si>
  <si>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</si>
  <si>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</si>
  <si>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</si>
  <si>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</si>
  <si>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</si>
  <si>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</si>
  <si>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</si>
  <si>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</si>
  <si>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</si>
  <si>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</si>
  <si>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</si>
  <si>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</si>
  <si>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</si>
  <si>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</si>
  <si>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</si>
  <si>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</si>
  <si>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</si>
  <si>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</si>
  <si>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</si>
  <si>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</si>
  <si>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</si>
  <si>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</si>
  <si>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</si>
  <si>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</si>
  <si>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</si>
  <si>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</si>
  <si>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</si>
  <si>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</si>
  <si>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</si>
  <si>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</si>
  <si>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</si>
  <si>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</si>
  <si>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</si>
  <si>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</si>
  <si>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</si>
  <si>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</si>
  <si>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</si>
  <si>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</si>
  <si>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</si>
  <si>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</si>
  <si>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</si>
  <si>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</si>
  <si>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</si>
  <si>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</si>
  <si>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</si>
  <si>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</si>
  <si>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</si>
  <si>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</si>
  <si>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</si>
  <si>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</si>
  <si>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</si>
  <si>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</si>
  <si>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</si>
  <si>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</si>
  <si>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</si>
  <si>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</si>
  <si>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</si>
  <si>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</si>
  <si>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</si>
  <si>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</si>
  <si>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</si>
  <si>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</si>
  <si>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</si>
  <si>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</si>
  <si>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</si>
  <si>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</si>
  <si>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</si>
  <si>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</si>
  <si>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</si>
  <si>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</si>
  <si>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</si>
  <si>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</si>
  <si>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</si>
  <si>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</si>
  <si>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</si>
  <si>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</si>
  <si>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</si>
  <si>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</si>
  <si>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</si>
  <si>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</si>
  <si>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</si>
  <si>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</si>
  <si>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</si>
  <si>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</si>
  <si>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</si>
  <si>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</si>
  <si>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</si>
  <si>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</si>
  <si>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</si>
  <si>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</si>
  <si>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</si>
  <si>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</si>
  <si>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</si>
  <si>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</si>
  <si>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</si>
  <si>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</si>
  <si>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</si>
  <si>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</si>
  <si>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</si>
  <si>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</si>
  <si>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</si>
  <si>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</si>
  <si>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</si>
  <si>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</si>
  <si>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</si>
  <si>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</si>
  <si>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</si>
  <si>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</si>
  <si>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</si>
  <si>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</si>
  <si>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</si>
  <si>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</si>
  <si>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</si>
  <si>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</si>
  <si>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</si>
  <si>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</si>
  <si>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</si>
  <si>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</si>
  <si>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</si>
  <si>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</si>
  <si>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</si>
  <si>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</si>
  <si>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</si>
  <si>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</si>
  <si>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</si>
  <si>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</si>
  <si>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</si>
  <si>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</si>
  <si>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</si>
  <si>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</si>
  <si>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</si>
  <si>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</si>
  <si>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</si>
  <si>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</si>
  <si>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</si>
  <si>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</si>
  <si>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</si>
  <si>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</si>
  <si>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</si>
  <si>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</si>
  <si>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</si>
  <si>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</si>
  <si>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</si>
  <si>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</si>
  <si>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</si>
  <si>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</si>
  <si>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</si>
  <si>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</si>
  <si>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</si>
  <si>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</si>
  <si>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</si>
  <si>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</si>
  <si>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</si>
  <si>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</si>
  <si>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</si>
  <si>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</si>
  <si>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</si>
  <si>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</si>
  <si>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</si>
  <si>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</si>
  <si>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</si>
  <si>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</si>
  <si>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</si>
  <si>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</si>
  <si>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</si>
  <si>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</si>
  <si>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</si>
  <si>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</si>
  <si>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</si>
  <si>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</si>
  <si>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</si>
  <si>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</si>
  <si>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</si>
  <si>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</si>
  <si>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</si>
  <si>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</si>
  <si>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</si>
  <si>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</si>
  <si>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</si>
  <si>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</si>
  <si>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</si>
  <si>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</si>
  <si>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</si>
  <si>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</si>
  <si>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</si>
  <si>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</si>
  <si>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</si>
  <si>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</si>
  <si>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</si>
  <si>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</si>
  <si>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</si>
  <si>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</si>
  <si>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</si>
  <si>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</si>
  <si>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</si>
  <si>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</si>
  <si>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</si>
  <si>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</si>
  <si>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</si>
  <si>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</si>
  <si>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</si>
  <si>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</si>
  <si>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</si>
  <si>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</si>
  <si>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</si>
  <si>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</si>
  <si>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</si>
  <si>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</si>
  <si>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</si>
  <si>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</si>
  <si>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</si>
  <si>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</si>
  <si>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</si>
  <si>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</si>
  <si>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</si>
  <si>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</si>
  <si>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</si>
  <si>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</si>
  <si>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</si>
  <si>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</si>
  <si>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</si>
  <si>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</si>
  <si>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</si>
  <si>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</si>
  <si>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</si>
  <si>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</si>
  <si>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</si>
  <si>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</si>
  <si>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</si>
  <si>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</si>
  <si>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</si>
  <si>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</si>
  <si>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</si>
  <si>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</si>
  <si>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</si>
  <si>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</si>
  <si>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</si>
  <si>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</si>
  <si>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</si>
  <si>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</si>
  <si>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</si>
  <si>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</si>
  <si>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</si>
  <si>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</si>
  <si>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</si>
  <si>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</si>
  <si>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</si>
  <si>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</si>
  <si>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</si>
  <si>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</si>
  <si>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</si>
  <si>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</si>
  <si>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</si>
  <si>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</si>
  <si>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</si>
  <si>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</si>
  <si>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</si>
  <si>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</si>
  <si>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</si>
  <si>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</si>
  <si>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</si>
  <si>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</si>
  <si>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</si>
  <si>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</si>
  <si>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</si>
  <si>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</si>
  <si>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</si>
  <si>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</si>
  <si>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</si>
  <si>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</si>
  <si>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</si>
  <si>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</si>
  <si>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</si>
  <si>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</si>
  <si>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</si>
  <si>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</si>
  <si>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</si>
  <si>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</si>
  <si>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</si>
  <si>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</si>
  <si>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</si>
  <si>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</si>
  <si>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</si>
  <si>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</si>
  <si>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</si>
  <si>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</si>
  <si>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</si>
  <si>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</si>
  <si>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</si>
  <si>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</si>
  <si>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</si>
  <si>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</si>
  <si>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</si>
  <si>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</si>
  <si>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</si>
  <si>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</si>
  <si>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</si>
  <si>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</si>
  <si>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</si>
  <si>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</si>
  <si>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</si>
  <si>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</si>
  <si>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</si>
  <si>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</si>
  <si>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</si>
  <si>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</si>
  <si>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</si>
  <si>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</si>
  <si>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</si>
  <si>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</si>
  <si>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</si>
  <si>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</si>
  <si>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</si>
  <si>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</si>
  <si>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</si>
  <si>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</si>
  <si>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</si>
  <si>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</si>
  <si>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</si>
  <si>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</si>
  <si>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</si>
  <si>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</si>
  <si>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</si>
  <si>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</si>
  <si>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</si>
  <si>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</si>
  <si>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</si>
  <si>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</si>
  <si>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</si>
  <si>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</si>
  <si>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</si>
  <si>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</si>
  <si>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</si>
  <si>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</si>
  <si>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</si>
  <si>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</si>
  <si>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</si>
  <si>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</si>
  <si>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</si>
  <si>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</si>
  <si>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</si>
  <si>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</si>
  <si>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</si>
  <si>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</si>
  <si>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</si>
  <si>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</si>
  <si>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</si>
  <si>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</si>
  <si>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</si>
  <si>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</si>
  <si>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</si>
  <si>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</si>
  <si>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</si>
  <si>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</si>
  <si>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</si>
  <si>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</si>
  <si>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</si>
  <si>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</si>
  <si>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</si>
  <si>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</si>
  <si>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</si>
  <si>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</si>
  <si>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</si>
  <si>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</si>
  <si>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</si>
  <si>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</si>
  <si>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</si>
  <si>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</si>
  <si>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</si>
  <si>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</si>
  <si>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</si>
  <si>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</si>
  <si>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</si>
  <si>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</si>
  <si>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</si>
  <si>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</si>
  <si>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</si>
  <si>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</si>
  <si>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</si>
  <si>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</si>
  <si>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</si>
  <si>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</si>
  <si>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</si>
  <si>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</si>
  <si>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</si>
  <si>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</si>
  <si>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</si>
  <si>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</si>
  <si>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</si>
  <si>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</si>
  <si>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</si>
  <si>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</si>
  <si>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</si>
  <si>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</si>
  <si>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</si>
  <si>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</si>
  <si>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</si>
  <si>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</si>
  <si>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</si>
  <si>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</si>
  <si>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</si>
  <si>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</si>
  <si>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</si>
  <si>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</si>
  <si>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</si>
  <si>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</si>
  <si>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</si>
  <si>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</si>
  <si>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</si>
  <si>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</si>
  <si>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</si>
  <si>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</si>
  <si>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</si>
  <si>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</si>
  <si>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</si>
  <si>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</si>
  <si>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</si>
  <si>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</si>
  <si>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</si>
  <si>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</si>
  <si>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</si>
  <si>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</si>
  <si>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</si>
  <si>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</si>
  <si>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</si>
  <si>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</si>
  <si>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</si>
  <si>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</si>
  <si>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</si>
  <si>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</si>
  <si>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</si>
  <si>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</si>
  <si>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</si>
  <si>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</si>
  <si>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</si>
  <si>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</si>
  <si>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</si>
  <si>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</si>
  <si>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</si>
  <si>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</si>
  <si>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</si>
  <si>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</si>
  <si>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</si>
  <si>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</si>
  <si>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</si>
  <si>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</si>
  <si>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</si>
  <si>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</si>
  <si>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</si>
  <si>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</si>
  <si>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</si>
  <si>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</si>
  <si>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</si>
  <si>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</si>
  <si>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</si>
  <si>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</si>
  <si>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</si>
  <si>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</si>
  <si>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</si>
  <si>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</si>
  <si>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</si>
  <si>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</si>
  <si>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</si>
  <si>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</si>
  <si>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</si>
  <si>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</si>
  <si>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</si>
  <si>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</si>
  <si>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</si>
  <si>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</si>
  <si>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</si>
  <si>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</si>
  <si>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</si>
  <si>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</si>
  <si>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</si>
  <si>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</si>
  <si>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</si>
  <si>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</si>
  <si>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</si>
  <si>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</si>
  <si>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</si>
  <si>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</si>
  <si>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</si>
  <si>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</si>
  <si>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</si>
  <si>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</si>
  <si>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</si>
  <si>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</si>
  <si>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</si>
  <si>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</si>
  <si>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</si>
  <si>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</si>
  <si>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</si>
  <si>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</si>
  <si>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</si>
  <si>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</si>
  <si>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</si>
  <si>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</si>
  <si>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</si>
  <si>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</si>
  <si>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</si>
  <si>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</si>
  <si>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</si>
  <si>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</si>
  <si>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</si>
  <si>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</si>
  <si>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</si>
  <si>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</si>
  <si>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</si>
  <si>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</si>
  <si>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</si>
  <si>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</si>
  <si>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</si>
  <si>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</si>
  <si>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</si>
  <si>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</si>
  <si>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</si>
  <si>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</si>
  <si>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</si>
  <si>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</si>
  <si>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</si>
  <si>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</si>
  <si>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</si>
  <si>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</si>
  <si>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</si>
  <si>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</si>
  <si>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</si>
  <si>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</si>
  <si>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</si>
  <si>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</si>
  <si>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</si>
  <si>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</si>
  <si>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</si>
  <si>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</si>
  <si>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</si>
  <si>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</si>
  <si>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</si>
  <si>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</si>
  <si>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</si>
  <si>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</si>
  <si>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</si>
  <si>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</si>
  <si>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</si>
  <si>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</si>
  <si>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</si>
  <si>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</si>
  <si>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</si>
  <si>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</si>
  <si>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</si>
  <si>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</si>
  <si>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</si>
  <si>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</si>
  <si>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</si>
  <si>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</si>
  <si>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</si>
  <si>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</si>
  <si>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</si>
  <si>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</si>
  <si>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</si>
  <si>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</si>
  <si>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</si>
  <si>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</si>
  <si>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</si>
  <si>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</si>
  <si>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</si>
  <si>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</si>
  <si>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</si>
  <si>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</si>
  <si>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</si>
  <si>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</si>
  <si>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</si>
  <si>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</si>
  <si>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</si>
  <si>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</si>
  <si>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</si>
  <si>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</si>
  <si>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</si>
  <si>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</si>
  <si>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</si>
  <si>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</si>
  <si>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</si>
  <si>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</si>
  <si>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</si>
  <si>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</si>
  <si>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</si>
  <si>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</si>
  <si>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</si>
  <si>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</si>
  <si>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</si>
  <si>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</si>
  <si>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</si>
  <si>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</si>
  <si>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</si>
  <si>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</si>
  <si>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</si>
  <si>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</si>
  <si>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</si>
  <si>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</si>
  <si>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</si>
  <si>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</si>
  <si>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</si>
  <si>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</si>
  <si>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</si>
  <si>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</si>
  <si>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</si>
  <si>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</si>
  <si>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</si>
  <si>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</si>
  <si>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</si>
  <si>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</si>
  <si>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</si>
  <si>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</si>
  <si>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</si>
  <si>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</si>
  <si>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</si>
  <si>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</si>
  <si>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</si>
  <si>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</si>
  <si>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</si>
  <si>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</si>
  <si>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</si>
  <si>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</si>
  <si>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</si>
  <si>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</si>
  <si>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</si>
  <si>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</si>
  <si>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</si>
  <si>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</si>
  <si>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</si>
  <si>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</si>
  <si>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</si>
  <si>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</si>
  <si>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</si>
  <si>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</si>
  <si>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</si>
  <si>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</si>
  <si>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</si>
  <si>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</si>
  <si>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</si>
  <si>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</si>
  <si>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</si>
  <si>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</si>
  <si>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</si>
  <si>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</si>
  <si>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</si>
  <si>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</si>
  <si>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</si>
  <si>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</si>
  <si>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</si>
  <si>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</si>
  <si>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</si>
  <si>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</si>
  <si>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</si>
  <si>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</si>
  <si>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</si>
  <si>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</si>
  <si>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</si>
  <si>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</si>
  <si>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</si>
  <si>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</si>
  <si>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</si>
  <si>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</si>
  <si>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</si>
  <si>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</si>
  <si>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</si>
  <si>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</si>
  <si>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</si>
  <si>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</si>
  <si>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</si>
  <si>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</si>
  <si>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</si>
  <si>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</si>
  <si>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</si>
  <si>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</si>
  <si>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</si>
  <si>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</si>
  <si>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</si>
  <si>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</si>
  <si>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</si>
  <si>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</si>
  <si>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</si>
  <si>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</si>
  <si>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</si>
  <si>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</si>
  <si>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</si>
  <si>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</si>
  <si>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</si>
  <si>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</si>
  <si>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</si>
  <si>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</si>
  <si>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</si>
  <si>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</si>
  <si>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</si>
  <si>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</si>
  <si>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</si>
  <si>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</si>
  <si>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</si>
  <si>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</si>
  <si>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</si>
  <si>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</si>
  <si>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</si>
  <si>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</si>
  <si>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</si>
  <si>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</si>
  <si>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</si>
  <si>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</si>
  <si>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</si>
  <si>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</si>
  <si>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</si>
  <si>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</si>
  <si>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</si>
  <si>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</si>
  <si>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</si>
  <si>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</si>
  <si>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</si>
  <si>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</si>
  <si>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</si>
  <si>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</si>
  <si>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</si>
  <si>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</si>
  <si>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</si>
  <si>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</si>
  <si>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</si>
  <si>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</si>
  <si>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</si>
  <si>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</si>
  <si>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</si>
  <si>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</si>
  <si>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</si>
  <si>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</si>
  <si>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</si>
  <si>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</si>
  <si>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</si>
  <si>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</si>
  <si>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</si>
  <si>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</si>
  <si>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</si>
  <si>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</si>
  <si>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</si>
  <si>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</si>
  <si>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</si>
  <si>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</si>
  <si>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</si>
  <si>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</si>
  <si>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</si>
  <si>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</si>
  <si>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</si>
  <si>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</si>
  <si>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</si>
  <si>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</si>
  <si>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</si>
  <si>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</si>
  <si>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</si>
  <si>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</si>
  <si>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</si>
  <si>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</si>
  <si>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</si>
  <si>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</si>
  <si>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</si>
  <si>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</si>
  <si>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</si>
  <si>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</si>
  <si>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</si>
  <si>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</si>
  <si>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</si>
  <si>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</si>
  <si>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</si>
  <si>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</si>
  <si>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</si>
  <si>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</si>
  <si>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</si>
  <si>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</si>
  <si>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</si>
  <si>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</si>
  <si>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</si>
  <si>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</si>
  <si>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</si>
  <si>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</si>
  <si>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</si>
  <si>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</si>
  <si>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</si>
  <si>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</si>
  <si>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</si>
  <si>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</si>
  <si>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</si>
  <si>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</si>
  <si>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</si>
  <si>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</si>
  <si>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</si>
  <si>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</si>
  <si>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</si>
  <si>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</si>
  <si>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</si>
  <si>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</si>
  <si>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</si>
  <si>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</si>
  <si>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</si>
  <si>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</si>
  <si>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</si>
  <si>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</si>
  <si>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</si>
  <si>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</si>
  <si>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</si>
  <si>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</si>
  <si>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</si>
  <si>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</si>
  <si>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</si>
  <si>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</si>
  <si>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</si>
  <si>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</si>
  <si>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</si>
  <si>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</si>
  <si>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</si>
  <si>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</si>
  <si>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</si>
  <si>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</si>
  <si>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</si>
  <si>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</si>
  <si>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</si>
  <si>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</si>
  <si>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</si>
  <si>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</si>
  <si>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</si>
  <si>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</si>
  <si>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</si>
  <si>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</si>
  <si>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</si>
  <si>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</si>
  <si>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</si>
  <si>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</si>
  <si>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</si>
  <si>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</si>
  <si>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</si>
  <si>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</si>
  <si>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</si>
  <si>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</si>
  <si>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</si>
  <si>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</si>
  <si>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</si>
  <si>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</si>
  <si>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</si>
  <si>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</si>
  <si>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</si>
  <si>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</si>
  <si>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</si>
  <si>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</si>
  <si>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</si>
  <si>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</si>
  <si>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</si>
  <si>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</si>
  <si>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</si>
  <si>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</si>
  <si>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</si>
  <si>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</si>
  <si>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</si>
  <si>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</si>
  <si>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</si>
  <si>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</si>
  <si>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</si>
  <si>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</si>
  <si>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</si>
  <si>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</si>
  <si>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</si>
  <si>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</si>
  <si>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</si>
  <si>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</si>
  <si>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</si>
  <si>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</si>
  <si>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</si>
  <si>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</si>
  <si>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</si>
  <si>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</si>
  <si>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</si>
  <si>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</si>
  <si>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</si>
  <si>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</si>
  <si>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</si>
  <si>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</si>
  <si>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</si>
  <si>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</si>
  <si>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</si>
  <si>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</si>
  <si>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</si>
  <si>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</si>
  <si>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</si>
  <si>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</si>
  <si>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</si>
  <si>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</si>
  <si>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</si>
  <si>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</si>
  <si>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</si>
  <si>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</si>
  <si>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</si>
  <si>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</si>
  <si>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</si>
  <si>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</si>
  <si>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</si>
  <si>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</si>
  <si>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</si>
  <si>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</si>
  <si>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</si>
  <si>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</si>
  <si>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</si>
  <si>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</si>
  <si>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</si>
  <si>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</si>
  <si>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</si>
  <si>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</si>
  <si>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</si>
  <si>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</si>
  <si>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</si>
  <si>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</si>
  <si>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</si>
  <si>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</si>
  <si>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</si>
  <si>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</si>
  <si>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</si>
  <si>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</si>
  <si>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</si>
  <si>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</si>
  <si>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</si>
  <si>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</si>
  <si>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</si>
  <si>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</si>
  <si>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</si>
  <si>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</si>
  <si>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</si>
  <si>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</si>
  <si>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</si>
  <si>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</si>
  <si>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</si>
  <si>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</si>
  <si>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</si>
  <si>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</si>
  <si>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</si>
  <si>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</si>
  <si>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</si>
  <si>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</si>
  <si>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</si>
  <si>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</si>
  <si>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</si>
  <si>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</si>
  <si>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</si>
  <si>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</si>
  <si>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</si>
  <si>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</si>
  <si>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</si>
  <si>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</si>
  <si>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</si>
  <si>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</si>
  <si>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</si>
  <si>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</si>
  <si>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</si>
  <si>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</si>
  <si>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</si>
  <si>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</si>
  <si>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</si>
  <si>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</si>
  <si>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</si>
  <si>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</si>
  <si>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</si>
  <si>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</si>
  <si>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</si>
  <si>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</si>
  <si>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</si>
  <si>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</si>
  <si>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</si>
  <si>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</si>
  <si>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</si>
  <si>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</si>
  <si>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</si>
  <si>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</si>
  <si>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</si>
  <si>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</si>
  <si>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</si>
  <si>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</si>
  <si>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</si>
  <si>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</si>
  <si>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</si>
  <si>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</si>
  <si>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</si>
  <si>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</si>
  <si>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</si>
  <si>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</si>
  <si>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</si>
  <si>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</si>
  <si>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</si>
  <si>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</si>
  <si>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</si>
  <si>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</si>
  <si>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</si>
  <si>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</si>
  <si>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</si>
  <si>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</si>
  <si>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</si>
  <si>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</si>
  <si>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</si>
  <si>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</si>
  <si>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</si>
  <si>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</si>
  <si>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</si>
  <si>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</si>
  <si>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</si>
  <si>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</si>
  <si>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</si>
  <si>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</si>
  <si>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</si>
  <si>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</si>
  <si>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</si>
  <si>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</si>
  <si>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</si>
  <si>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</si>
  <si>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</si>
  <si>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</si>
  <si>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</si>
  <si>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</si>
  <si>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</si>
  <si>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</si>
  <si>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</si>
  <si>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</si>
  <si>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</si>
  <si>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</si>
  <si>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</si>
  <si>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</si>
  <si>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</si>
  <si>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</si>
  <si>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</si>
  <si>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</si>
  <si>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</si>
  <si>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</si>
  <si>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</si>
  <si>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</si>
  <si>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</si>
  <si>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</si>
  <si>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</si>
  <si>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</si>
  <si>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</si>
  <si>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</si>
  <si>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</si>
  <si>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</si>
  <si>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</si>
  <si>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</si>
  <si>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</si>
  <si>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</si>
  <si>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</si>
  <si>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</si>
  <si>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</si>
  <si>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</si>
  <si>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</si>
  <si>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</si>
  <si>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</si>
  <si>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</si>
  <si>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</si>
  <si>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</si>
  <si>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</si>
  <si>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</si>
  <si>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</si>
  <si>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</si>
  <si>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</si>
  <si>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</si>
  <si>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</si>
  <si>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</si>
  <si>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</si>
  <si>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</si>
  <si>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</si>
  <si>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</si>
  <si>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</si>
  <si>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</si>
  <si>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</si>
  <si>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</si>
  <si>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</si>
  <si>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</si>
  <si>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</si>
  <si>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</si>
  <si>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</si>
  <si>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</si>
  <si>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</si>
  <si>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</si>
  <si>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</si>
  <si>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</si>
  <si>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</si>
  <si>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</si>
  <si>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</si>
  <si>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</si>
  <si>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</si>
  <si>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</si>
  <si>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</si>
  <si>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</si>
  <si>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</si>
  <si>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</si>
  <si>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</si>
  <si>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</si>
  <si>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</si>
  <si>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</si>
  <si>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</si>
  <si>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</si>
  <si>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</si>
  <si>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</si>
  <si>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</si>
  <si>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</si>
  <si>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</si>
  <si>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</si>
  <si>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</si>
  <si>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</si>
  <si>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</si>
  <si>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</si>
  <si>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</si>
  <si>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</si>
  <si>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</si>
  <si>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</si>
  <si>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</si>
  <si>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</si>
  <si>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</si>
  <si>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</si>
  <si>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</si>
  <si>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</si>
  <si>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</si>
  <si>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</si>
  <si>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</si>
  <si>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</si>
  <si>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</si>
  <si>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</si>
  <si>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</si>
  <si>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</si>
  <si>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</si>
  <si>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</si>
  <si>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</si>
  <si>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</si>
  <si>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</si>
  <si>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</si>
  <si>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</si>
  <si>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</si>
  <si>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</si>
  <si>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</si>
  <si>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</si>
  <si>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</si>
  <si>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</si>
  <si>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</si>
  <si>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</si>
  <si>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</si>
  <si>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</si>
  <si>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</si>
  <si>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</si>
  <si>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</si>
  <si>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</si>
  <si>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</si>
  <si>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</si>
  <si>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</si>
  <si>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</si>
  <si>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</si>
  <si>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</si>
  <si>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</si>
  <si>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</si>
  <si>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</si>
  <si>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</si>
  <si>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</si>
  <si>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</si>
  <si>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</si>
  <si>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</si>
  <si>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</si>
  <si>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</si>
  <si>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</si>
  <si>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</si>
  <si>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</si>
  <si>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</si>
  <si>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</si>
  <si>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</si>
  <si>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</si>
  <si>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</si>
  <si>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</si>
  <si>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</si>
  <si>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</si>
  <si>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</si>
  <si>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</si>
  <si>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</si>
  <si>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</si>
  <si>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</si>
  <si>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</si>
  <si>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</si>
  <si>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</si>
  <si>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</si>
  <si>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</si>
  <si>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</si>
  <si>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</si>
  <si>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</si>
  <si>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</si>
  <si>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</si>
  <si>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</si>
  <si>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</si>
  <si>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</si>
  <si>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</si>
  <si>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</si>
  <si>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</si>
  <si>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</si>
  <si>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</si>
  <si>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</si>
  <si>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</si>
  <si>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</si>
  <si>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</si>
  <si>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</si>
  <si>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</si>
  <si>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</si>
  <si>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</si>
  <si>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</si>
  <si>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</si>
  <si>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</si>
  <si>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</si>
  <si>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</si>
  <si>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</si>
  <si>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</si>
  <si>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</si>
  <si>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</si>
  <si>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</si>
  <si>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</si>
  <si>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</si>
  <si>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</si>
  <si>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</si>
  <si>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</si>
  <si>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</si>
  <si>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</si>
  <si>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</si>
  <si>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</si>
  <si>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</si>
  <si>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</si>
  <si>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</si>
  <si>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</si>
  <si>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</si>
  <si>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</si>
  <si>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</si>
  <si>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</si>
  <si>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</si>
  <si>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</si>
  <si>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</si>
  <si>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</si>
  <si>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</si>
  <si>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</si>
  <si>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</si>
  <si>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</si>
  <si>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</si>
  <si>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</si>
  <si>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</si>
  <si>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</si>
  <si>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</si>
  <si>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</si>
  <si>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</si>
  <si>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</si>
  <si>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</si>
  <si>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</si>
  <si>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</si>
  <si>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</si>
  <si>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</si>
  <si>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</si>
  <si>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</si>
  <si>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</si>
  <si>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</si>
  <si>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</si>
  <si>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</si>
  <si>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</si>
  <si>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</si>
  <si>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</si>
  <si>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</si>
  <si>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</si>
  <si>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</si>
  <si>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</si>
  <si>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</si>
  <si>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</si>
  <si>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</si>
  <si>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</si>
  <si>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</si>
  <si>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</si>
  <si>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</si>
  <si>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</si>
  <si>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</si>
  <si>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</si>
  <si>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</si>
  <si>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</si>
  <si>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</si>
  <si>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</si>
  <si>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</si>
  <si>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</si>
  <si>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</si>
  <si>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</si>
  <si>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</si>
  <si>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</si>
  <si>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</si>
  <si>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</si>
  <si>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</si>
  <si>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</si>
  <si>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</si>
  <si>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</si>
  <si>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</si>
  <si>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</si>
  <si>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</si>
  <si>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</si>
  <si>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</si>
  <si>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</si>
  <si>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</si>
  <si>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</si>
  <si>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</si>
  <si>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</si>
  <si>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</si>
  <si>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</si>
  <si>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</si>
  <si>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</si>
  <si>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</si>
  <si>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</si>
  <si>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</si>
  <si>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</si>
  <si>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</si>
  <si>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</si>
  <si>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</si>
  <si>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</si>
  <si>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</si>
  <si>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</si>
  <si>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</si>
  <si>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</si>
  <si>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</si>
  <si>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</si>
  <si>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</si>
  <si>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</si>
  <si>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</si>
  <si>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</si>
  <si>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</si>
  <si>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</si>
  <si>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</si>
  <si>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</si>
  <si>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</si>
  <si>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</si>
  <si>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</si>
  <si>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</si>
  <si>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</si>
  <si>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</si>
  <si>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</si>
  <si>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</si>
  <si>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</si>
  <si>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</si>
  <si>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</si>
  <si>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</si>
  <si>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</si>
  <si>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</si>
  <si>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</si>
  <si>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</si>
  <si>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</si>
  <si>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</si>
  <si>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</si>
  <si>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</si>
  <si>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</si>
  <si>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</si>
  <si>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</si>
  <si>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</si>
  <si>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</si>
  <si>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</si>
  <si>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</si>
  <si>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</si>
  <si>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</si>
  <si>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</si>
  <si>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</si>
  <si>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</si>
  <si>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</si>
  <si>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</si>
  <si>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</si>
  <si>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</si>
  <si>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</si>
  <si>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</si>
  <si>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</si>
  <si>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</si>
  <si>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</si>
  <si>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</si>
  <si>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</si>
  <si>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</si>
  <si>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</si>
  <si>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</si>
  <si>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</si>
  <si>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</si>
  <si>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</si>
  <si>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</si>
  <si>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</si>
  <si>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</si>
  <si>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</si>
  <si>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</si>
  <si>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</si>
  <si>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</si>
  <si>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</si>
  <si>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</si>
  <si>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</si>
  <si>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</si>
  <si>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</si>
  <si>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</si>
  <si>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</si>
  <si>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</si>
  <si>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</si>
  <si>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</si>
  <si>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</si>
  <si>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</si>
  <si>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</si>
  <si>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</si>
  <si>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</si>
  <si>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</si>
  <si>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</si>
  <si>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</si>
  <si>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</si>
  <si>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</si>
  <si>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</si>
  <si>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</si>
  <si>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</si>
  <si>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</si>
  <si>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</si>
  <si>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</si>
  <si>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</si>
  <si>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</si>
  <si>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</si>
  <si>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</si>
  <si>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</si>
  <si>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</si>
  <si>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</si>
  <si>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</si>
  <si>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</si>
  <si>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</si>
  <si>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</si>
  <si>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</si>
  <si>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</si>
  <si>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</si>
  <si>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</si>
  <si>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</si>
  <si>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</si>
  <si>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</si>
  <si>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</si>
  <si>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</si>
  <si>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</si>
  <si>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</si>
  <si>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</si>
  <si>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</si>
  <si>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</si>
  <si>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</si>
  <si>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</si>
  <si>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</si>
  <si>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</si>
  <si>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</si>
  <si>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</si>
  <si>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</si>
  <si>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</si>
  <si>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</si>
  <si>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</si>
  <si>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</si>
  <si>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</si>
  <si>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</si>
  <si>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</si>
  <si>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</si>
  <si>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</si>
  <si>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</si>
  <si>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</si>
  <si>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</si>
  <si>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</si>
  <si>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</si>
  <si>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</si>
  <si>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</si>
  <si>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</si>
  <si>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</si>
  <si>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</si>
  <si>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</si>
  <si>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</si>
  <si>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</si>
  <si>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</si>
  <si>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</si>
  <si>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</si>
  <si>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</si>
  <si>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</si>
  <si>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</si>
  <si>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</si>
  <si>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</si>
  <si>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</si>
  <si>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</si>
  <si>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</si>
  <si>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</si>
  <si>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</si>
  <si>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</si>
  <si>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</si>
  <si>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</si>
  <si>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</si>
  <si>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</si>
  <si>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</si>
  <si>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</si>
  <si>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</si>
  <si>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</si>
  <si>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</si>
  <si>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</si>
  <si>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</si>
  <si>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</si>
  <si>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</si>
  <si>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</si>
  <si>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</si>
  <si>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</si>
  <si>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</si>
  <si>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</si>
  <si>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</si>
  <si>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</si>
  <si>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</si>
  <si>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</si>
  <si>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</si>
  <si>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</si>
  <si>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</si>
  <si>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</si>
  <si>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</si>
  <si>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</si>
  <si>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</si>
  <si>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</si>
  <si>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</si>
  <si>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</si>
  <si>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</si>
  <si>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</si>
  <si>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</si>
  <si>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</si>
  <si>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</si>
  <si>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</si>
  <si>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</si>
  <si>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</si>
  <si>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</si>
  <si>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</si>
  <si>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</si>
  <si>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</si>
  <si>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</si>
  <si>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</si>
  <si>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</si>
  <si>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</si>
  <si>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</si>
  <si>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</si>
  <si>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</si>
  <si>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</si>
  <si>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</si>
  <si>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</si>
  <si>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</si>
  <si>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</si>
  <si>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</si>
  <si>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</si>
  <si>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</si>
  <si>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</si>
  <si>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</si>
  <si>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</si>
  <si>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</si>
  <si>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</si>
  <si>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</si>
  <si>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</si>
  <si>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</si>
  <si>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</si>
  <si>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</si>
  <si>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</si>
  <si>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</si>
  <si>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</si>
  <si>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</si>
  <si>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</si>
  <si>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</si>
  <si>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</si>
  <si>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</si>
  <si>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</si>
  <si>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</si>
  <si>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</si>
  <si>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</si>
  <si>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</si>
  <si>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</si>
  <si>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</si>
  <si>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</si>
  <si>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</si>
  <si>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</si>
  <si>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</si>
  <si>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</si>
  <si>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</si>
  <si>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</si>
  <si>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</si>
  <si>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</si>
  <si>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</si>
  <si>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</si>
  <si>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</si>
  <si>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</si>
  <si>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</si>
  <si>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</si>
  <si>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</si>
  <si>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</si>
  <si>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</si>
  <si>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</si>
  <si>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</si>
  <si>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</si>
  <si>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</si>
  <si>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</si>
  <si>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</si>
  <si>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</si>
  <si>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</si>
  <si>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</si>
  <si>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</si>
  <si>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</si>
  <si>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</si>
  <si>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</si>
  <si>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</si>
  <si>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</si>
  <si>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</si>
  <si>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</si>
  <si>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</si>
  <si>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</si>
  <si>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</si>
  <si>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</si>
  <si>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</si>
  <si>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</si>
  <si>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</si>
  <si>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</si>
  <si>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</si>
  <si>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</si>
  <si>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</si>
  <si>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</si>
  <si>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</si>
  <si>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</si>
  <si>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</si>
  <si>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</si>
  <si>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</si>
  <si>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</si>
  <si>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</si>
  <si>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</si>
  <si>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</si>
  <si>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</si>
  <si>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</si>
  <si>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</si>
  <si>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</si>
  <si>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</si>
  <si>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</si>
  <si>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</si>
  <si>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</si>
  <si>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</si>
  <si>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</si>
  <si>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</si>
  <si>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</si>
  <si>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</si>
  <si>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</si>
  <si>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</si>
  <si>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</si>
  <si>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</si>
  <si>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</si>
  <si>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</si>
  <si>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</si>
  <si>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</si>
  <si>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</si>
  <si>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</si>
  <si>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</si>
  <si>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</si>
  <si>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</si>
  <si>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</si>
  <si>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</si>
  <si>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</si>
  <si>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</si>
  <si>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</si>
  <si>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</si>
  <si>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</si>
  <si>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</si>
  <si>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</si>
  <si>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</si>
  <si>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</si>
  <si>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</si>
  <si>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</si>
  <si>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</si>
  <si>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</si>
  <si>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</si>
  <si>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</si>
  <si>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</si>
  <si>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</si>
  <si>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</si>
  <si>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</si>
  <si>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</si>
  <si>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</si>
  <si>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</si>
  <si>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</si>
  <si>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</si>
  <si>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</si>
  <si>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</si>
  <si>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</si>
  <si>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</si>
  <si>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</si>
  <si>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</si>
  <si>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</si>
  <si>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</si>
  <si>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</si>
  <si>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</si>
  <si>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</si>
  <si>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</si>
  <si>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</si>
  <si>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</si>
  <si>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</si>
  <si>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</si>
  <si>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</si>
  <si>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</si>
  <si>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</si>
  <si>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</si>
  <si>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</si>
  <si>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</si>
  <si>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</si>
  <si>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</si>
  <si>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</si>
  <si>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</si>
  <si>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</si>
  <si>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</si>
  <si>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</si>
  <si>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</si>
  <si>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</si>
  <si>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</si>
  <si>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</si>
  <si>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</si>
  <si>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</si>
  <si>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</si>
  <si>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</si>
  <si>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</si>
  <si>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</si>
  <si>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</si>
  <si>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</si>
  <si>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</si>
  <si>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</si>
  <si>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</si>
  <si>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</si>
  <si>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</si>
  <si>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</si>
  <si>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</si>
  <si>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</si>
  <si>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</si>
  <si>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</si>
  <si>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</si>
  <si>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</si>
  <si>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</si>
  <si>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</si>
  <si>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</si>
  <si>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</si>
  <si>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</si>
  <si>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</si>
  <si>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</si>
  <si>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</si>
  <si>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</si>
  <si>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</si>
  <si>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</si>
  <si>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</si>
  <si>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</si>
  <si>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</si>
  <si>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</si>
  <si>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</si>
  <si>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</si>
  <si>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</si>
  <si>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</si>
  <si>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</si>
  <si>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</si>
  <si>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</si>
  <si>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</si>
  <si>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</si>
  <si>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</si>
  <si>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</si>
  <si>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</si>
  <si>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</si>
  <si>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</si>
  <si>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</si>
  <si>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</si>
  <si>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</si>
  <si>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</si>
  <si>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</si>
  <si>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</si>
  <si>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</si>
  <si>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</si>
  <si>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</si>
  <si>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</si>
  <si>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</si>
  <si>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</si>
  <si>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</si>
  <si>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</si>
  <si>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</si>
  <si>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</si>
  <si>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</si>
  <si>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</si>
  <si>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</si>
  <si>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</si>
  <si>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</si>
  <si>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</si>
  <si>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</si>
  <si>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</si>
  <si>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</si>
  <si>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</si>
  <si>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</si>
  <si>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</si>
  <si>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</si>
  <si>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</si>
  <si>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</si>
  <si>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</si>
  <si>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</si>
  <si>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</si>
  <si>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</si>
  <si>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</si>
  <si>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</si>
  <si>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</si>
  <si>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</si>
  <si>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</si>
  <si>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</si>
  <si>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</si>
  <si>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</si>
  <si>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</si>
  <si>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</si>
  <si>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</si>
  <si>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</si>
  <si>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</si>
  <si>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</si>
  <si>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</si>
  <si>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</si>
  <si>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</si>
  <si>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</si>
  <si>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</si>
  <si>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</si>
  <si>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</si>
  <si>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</si>
  <si>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</si>
  <si>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</si>
  <si>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</si>
  <si>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</si>
  <si>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</si>
  <si>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</si>
  <si>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</si>
  <si>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</si>
  <si>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</si>
  <si>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</si>
  <si>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</si>
  <si>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</si>
  <si>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</si>
  <si>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</si>
  <si>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</si>
  <si>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</si>
  <si>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</si>
  <si>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</si>
  <si>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</si>
  <si>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</si>
  <si>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</si>
  <si>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</si>
  <si>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</si>
  <si>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</si>
  <si>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</si>
  <si>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</si>
  <si>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</si>
  <si>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</si>
  <si>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</si>
  <si>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</si>
  <si>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</si>
  <si>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</si>
  <si>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</si>
  <si>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</si>
  <si>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</si>
  <si>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</si>
  <si>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</si>
  <si>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</si>
  <si>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</si>
  <si>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</si>
  <si>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</si>
  <si>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</si>
  <si>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</si>
  <si>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</si>
  <si>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</si>
  <si>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</si>
  <si>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</si>
  <si>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</si>
  <si>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</si>
  <si>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</si>
  <si>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</si>
  <si>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</si>
  <si>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</si>
  <si>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</si>
  <si>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</si>
  <si>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</si>
  <si>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</si>
  <si>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</si>
  <si>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</si>
  <si>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</si>
  <si>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</si>
  <si>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</si>
  <si>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</si>
  <si>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</si>
  <si>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</si>
  <si>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</si>
  <si>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</si>
  <si>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</si>
  <si>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</si>
  <si>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</si>
  <si>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</si>
  <si>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</si>
  <si>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</si>
  <si>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</si>
  <si>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</si>
  <si>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</si>
  <si>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</si>
  <si>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</si>
  <si>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</si>
  <si>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</si>
  <si>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</si>
  <si>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</si>
  <si>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</si>
  <si>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</si>
  <si>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</si>
  <si>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</si>
  <si>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</si>
  <si>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</si>
  <si>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</si>
  <si>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</si>
  <si>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</si>
  <si>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</si>
  <si>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</si>
  <si>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</si>
  <si>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</si>
  <si>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</si>
  <si>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</si>
  <si>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</si>
  <si>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</si>
  <si>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</si>
  <si>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</si>
  <si>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</si>
  <si>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</si>
  <si>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</si>
  <si>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</si>
  <si>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</si>
  <si>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</si>
  <si>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</si>
  <si>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</si>
  <si>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</si>
  <si>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</si>
  <si>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</si>
  <si>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</si>
  <si>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</si>
  <si>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</si>
  <si>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</si>
  <si>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</si>
  <si>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</si>
  <si>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</si>
  <si>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</si>
  <si>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</si>
  <si>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</si>
  <si>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</si>
  <si>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</si>
  <si>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</si>
  <si>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</si>
  <si>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</si>
  <si>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</si>
  <si>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</si>
  <si>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</si>
  <si>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</si>
  <si>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</si>
  <si>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</si>
  <si>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</si>
  <si>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</si>
  <si>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</si>
  <si>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</si>
  <si>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</si>
  <si>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</si>
  <si>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</si>
  <si>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</si>
  <si>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</si>
  <si>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</si>
  <si>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</si>
  <si>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</si>
  <si>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</si>
  <si>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</si>
  <si>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</si>
  <si>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</si>
  <si>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</si>
  <si>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</si>
  <si>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</si>
  <si>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</si>
  <si>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</si>
  <si>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</si>
  <si>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</si>
  <si>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</si>
  <si>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</si>
  <si>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</si>
  <si>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</si>
  <si>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</si>
  <si>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</si>
  <si>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</si>
  <si>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</si>
  <si>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</si>
  <si>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</si>
  <si>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</si>
  <si>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</si>
  <si>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</si>
  <si>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</si>
  <si>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</si>
  <si>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</si>
  <si>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</si>
  <si>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</si>
  <si>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</si>
  <si>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</si>
  <si>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</si>
  <si>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</si>
  <si>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</si>
  <si>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</si>
  <si>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</si>
  <si>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</si>
  <si>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</si>
  <si>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</si>
  <si>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</si>
  <si>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</si>
  <si>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</si>
  <si>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</si>
  <si>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</si>
  <si>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</si>
  <si>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</si>
  <si>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</si>
  <si>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</si>
  <si>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</si>
  <si>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</si>
  <si>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</si>
  <si>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</si>
  <si>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</si>
  <si>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</si>
  <si>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</si>
  <si>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</si>
  <si>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</si>
  <si>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</si>
  <si>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</si>
  <si>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</si>
  <si>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</si>
  <si>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</si>
  <si>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</si>
  <si>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</si>
  <si>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</si>
  <si>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</si>
  <si>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</si>
  <si>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</si>
  <si>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</si>
  <si>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</si>
  <si>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</si>
  <si>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</si>
  <si>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</si>
  <si>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</si>
  <si>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</si>
  <si>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</si>
  <si>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</si>
  <si>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</si>
  <si>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</si>
  <si>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</si>
  <si>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</si>
  <si>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</si>
  <si>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</si>
  <si>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</si>
  <si>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</si>
  <si>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</si>
  <si>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</si>
  <si>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</si>
  <si>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</si>
  <si>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</si>
  <si>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</si>
  <si>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</si>
  <si>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</si>
  <si>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</si>
  <si>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</si>
  <si>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</si>
  <si>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</si>
  <si>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</si>
  <si>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</si>
  <si>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</si>
  <si>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</si>
  <si>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</si>
  <si>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</si>
  <si>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</si>
  <si>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</si>
  <si>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</si>
  <si>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</si>
  <si>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</si>
  <si>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</si>
  <si>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</si>
  <si>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</si>
  <si>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</si>
  <si>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</si>
  <si>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</si>
  <si>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</si>
  <si>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</si>
  <si>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</si>
  <si>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</si>
  <si>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</si>
  <si>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</si>
  <si>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</si>
  <si>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</si>
  <si>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</si>
  <si>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</si>
  <si>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</si>
  <si>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</si>
  <si>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</si>
  <si>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</si>
  <si>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</si>
  <si>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</si>
  <si>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</si>
  <si>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</si>
  <si>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</si>
  <si>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</si>
  <si>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</si>
  <si>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</si>
  <si>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</si>
  <si>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</si>
  <si>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</si>
  <si>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</si>
  <si>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</si>
  <si>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</si>
  <si>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</si>
  <si>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</si>
  <si>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</si>
  <si>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</si>
  <si>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</si>
  <si>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</si>
  <si>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</si>
  <si>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</si>
  <si>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</si>
  <si>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</si>
  <si>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</si>
  <si>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</si>
  <si>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</si>
  <si>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</si>
  <si>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</si>
  <si>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</si>
  <si>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</si>
  <si>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</si>
  <si>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</si>
  <si>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</si>
  <si>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</si>
  <si>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</si>
  <si>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</si>
  <si>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</si>
  <si>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</si>
  <si>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</si>
  <si>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</si>
  <si>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</si>
  <si>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</si>
  <si>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</si>
  <si>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</si>
  <si>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</si>
  <si>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</si>
  <si>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</si>
  <si>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</si>
  <si>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</si>
  <si>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</si>
  <si>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</si>
  <si>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</si>
  <si>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</si>
  <si>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</si>
  <si>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</si>
  <si>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</si>
  <si>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</si>
  <si>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</si>
  <si>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</si>
  <si>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</si>
  <si>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</si>
  <si>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</si>
  <si>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</si>
  <si>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</si>
  <si>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</si>
  <si>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</si>
  <si>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</si>
  <si>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</si>
  <si>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</si>
  <si>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</si>
  <si>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</si>
  <si>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</si>
  <si>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</si>
  <si>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</si>
  <si>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</si>
  <si>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</si>
  <si>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</si>
  <si>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</si>
  <si>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</si>
  <si>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</si>
  <si>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</si>
  <si>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</si>
  <si>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</si>
  <si>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</si>
  <si>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</si>
  <si>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</si>
  <si>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</si>
  <si>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</si>
  <si>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</si>
  <si>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</si>
  <si>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</si>
  <si>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</si>
  <si>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</si>
  <si>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</si>
  <si>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</si>
  <si>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</si>
  <si>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</si>
  <si>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</si>
  <si>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</si>
  <si>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</si>
  <si>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</si>
  <si>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</si>
  <si>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</si>
  <si>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</si>
  <si>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</si>
  <si>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</si>
  <si>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</si>
  <si>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</si>
  <si>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</si>
  <si>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</si>
  <si>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</si>
  <si>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</si>
  <si>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</si>
  <si>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</si>
  <si>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</si>
  <si>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</si>
  <si>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</si>
  <si>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</si>
  <si>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</si>
  <si>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</si>
  <si>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</si>
  <si>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</si>
  <si>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</si>
  <si>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</si>
  <si>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</si>
  <si>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</si>
  <si>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</si>
  <si>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</si>
  <si>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</si>
  <si>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</si>
  <si>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</si>
  <si>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</si>
  <si>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</si>
  <si>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</si>
  <si>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</si>
  <si>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</si>
  <si>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</si>
  <si>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</si>
  <si>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</si>
  <si>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</si>
  <si>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</si>
  <si>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</si>
  <si>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</si>
  <si>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</si>
  <si>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</si>
  <si>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</si>
  <si>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</si>
  <si>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</si>
  <si>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</si>
  <si>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</si>
  <si>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</si>
  <si>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</si>
  <si>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</si>
  <si>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</si>
  <si>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</si>
  <si>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</si>
  <si>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</si>
  <si>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</si>
  <si>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</si>
  <si>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</si>
  <si>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</si>
  <si>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</si>
  <si>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</si>
  <si>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</si>
  <si>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</si>
  <si>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</si>
  <si>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</si>
  <si>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</si>
  <si>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</si>
  <si>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</si>
  <si>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</si>
  <si>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</si>
  <si>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</si>
  <si>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</si>
  <si>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</si>
  <si>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</si>
  <si>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</si>
  <si>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</si>
  <si>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</si>
  <si>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</si>
  <si>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</si>
  <si>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</si>
  <si>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</si>
  <si>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</si>
  <si>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</si>
  <si>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</si>
  <si>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</si>
  <si>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</si>
  <si>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</si>
  <si>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</si>
  <si>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</si>
  <si>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</si>
  <si>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</si>
  <si>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</si>
  <si>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</si>
  <si>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</si>
  <si>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</si>
  <si>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</si>
  <si>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</si>
  <si>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</si>
  <si>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</si>
  <si>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</si>
  <si>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</si>
  <si>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</si>
  <si>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</si>
  <si>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</si>
  <si>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</si>
  <si>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</si>
  <si>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</si>
  <si>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</si>
  <si>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</si>
  <si>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</si>
  <si>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</si>
  <si>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</si>
  <si>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</si>
  <si>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</si>
  <si>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</si>
  <si>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</si>
  <si>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</si>
  <si>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</si>
  <si>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</si>
  <si>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</si>
  <si>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</si>
  <si>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</si>
  <si>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</si>
  <si>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</si>
  <si>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</si>
  <si>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</si>
  <si>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</si>
  <si>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</si>
  <si>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</si>
  <si>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</si>
  <si>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</si>
  <si>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</si>
  <si>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</si>
  <si>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</si>
  <si>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</si>
  <si>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</si>
  <si>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</si>
  <si>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</si>
  <si>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</si>
  <si>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</si>
  <si>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</si>
  <si>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</si>
  <si>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</si>
  <si>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</si>
  <si>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</si>
  <si>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</si>
  <si>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</si>
  <si>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</si>
  <si>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</si>
  <si>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</si>
  <si>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</si>
  <si>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</si>
  <si>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</si>
  <si>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</si>
  <si>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</si>
  <si>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</si>
  <si>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</si>
  <si>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</si>
  <si>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</si>
  <si>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</si>
  <si>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</si>
  <si>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</si>
  <si>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</si>
  <si>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</si>
  <si>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</si>
  <si>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</si>
  <si>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</si>
  <si>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</si>
  <si>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</si>
  <si>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</si>
  <si>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</si>
  <si>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</si>
  <si>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</si>
  <si>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</si>
  <si>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</si>
  <si>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</si>
  <si>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</si>
  <si>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</si>
  <si>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</si>
  <si>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</si>
  <si>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</si>
  <si>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</si>
  <si>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</si>
  <si>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</si>
  <si>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</si>
  <si>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</si>
  <si>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</si>
  <si>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</si>
  <si>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</si>
  <si>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</si>
  <si>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</si>
  <si>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</si>
  <si>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</si>
  <si>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</si>
  <si>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</si>
  <si>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</si>
  <si>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</si>
  <si>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</si>
  <si>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</si>
  <si>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</si>
  <si>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</si>
  <si>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</si>
  <si>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</si>
  <si>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</si>
  <si>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</si>
  <si>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</si>
  <si>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</si>
  <si>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</si>
  <si>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</si>
  <si>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</si>
  <si>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</si>
  <si>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</si>
  <si>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</si>
  <si>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</si>
  <si>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</si>
  <si>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</si>
  <si>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</si>
  <si>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</si>
  <si>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</si>
  <si>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</si>
  <si>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</si>
  <si>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</si>
  <si>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</si>
  <si>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</si>
  <si>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</si>
  <si>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</si>
  <si>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</si>
  <si>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</si>
  <si>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</si>
  <si>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</si>
  <si>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</si>
  <si>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</si>
  <si>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</si>
  <si>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</si>
  <si>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</si>
  <si>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</si>
  <si>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</si>
  <si>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</si>
  <si>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</si>
  <si>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</si>
  <si>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</si>
  <si>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</si>
  <si>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</si>
  <si>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</si>
  <si>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</si>
  <si>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</si>
  <si>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</si>
  <si>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</si>
  <si>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</si>
  <si>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</si>
  <si>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</si>
  <si>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</si>
  <si>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</si>
  <si>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</si>
  <si>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</si>
  <si>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</si>
  <si>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</si>
  <si>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</si>
  <si>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</si>
  <si>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</si>
  <si>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</si>
  <si>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</si>
  <si>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</si>
  <si>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</si>
  <si>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</si>
  <si>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</si>
  <si>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</si>
  <si>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</si>
  <si>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</si>
  <si>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</si>
  <si>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</si>
  <si>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</si>
  <si>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</si>
  <si>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</si>
  <si>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</si>
  <si>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</si>
  <si>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</si>
  <si>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</si>
  <si>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</si>
  <si>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</si>
  <si>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</si>
  <si>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</si>
  <si>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</si>
  <si>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</si>
  <si>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</si>
  <si>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</si>
  <si>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</si>
  <si>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</si>
  <si>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</si>
  <si>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</si>
  <si>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</si>
  <si>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</si>
  <si>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</si>
  <si>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</si>
  <si>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</si>
  <si>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</si>
  <si>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</si>
  <si>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</si>
  <si>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</si>
  <si>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</si>
  <si>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</si>
  <si>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</si>
  <si>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</si>
  <si>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</si>
  <si>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</si>
  <si>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</si>
  <si>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</si>
  <si>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</si>
  <si>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</si>
  <si>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</si>
  <si>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</si>
  <si>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</si>
  <si>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</si>
  <si>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</si>
  <si>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</si>
  <si>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</si>
  <si>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</si>
  <si>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</si>
  <si>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</si>
  <si>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</si>
  <si>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</si>
  <si>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</si>
  <si>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</si>
  <si>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</si>
  <si>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</si>
  <si>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</si>
  <si>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</si>
  <si>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</si>
  <si>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</si>
  <si>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</si>
  <si>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</si>
  <si>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</si>
  <si>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</si>
  <si>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</si>
  <si>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</si>
  <si>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</si>
  <si>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</si>
  <si>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</si>
  <si>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</si>
  <si>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</si>
  <si>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</si>
  <si>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</si>
  <si>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</si>
  <si>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</si>
  <si>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</si>
  <si>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</si>
  <si>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</si>
  <si>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</si>
  <si>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</si>
  <si>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</si>
  <si>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</si>
  <si>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</si>
  <si>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</si>
  <si>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</si>
  <si>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</si>
  <si>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</si>
  <si>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</si>
  <si>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</si>
  <si>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</si>
  <si>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</si>
  <si>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</si>
  <si>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</si>
  <si>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</si>
  <si>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</si>
  <si>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</si>
  <si>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</si>
  <si>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</si>
  <si>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</si>
  <si>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</si>
  <si>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</si>
  <si>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</si>
  <si>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</si>
  <si>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</si>
  <si>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</si>
  <si>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</si>
  <si>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</si>
  <si>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</si>
  <si>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</si>
  <si>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</si>
  <si>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</si>
  <si>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</si>
  <si>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</si>
  <si>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</si>
  <si>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</si>
  <si>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</si>
  <si>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</si>
  <si>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</si>
  <si>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</si>
  <si>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</si>
  <si>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</si>
  <si>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</si>
  <si>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</si>
  <si>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</si>
  <si>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</si>
  <si>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</si>
  <si>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</si>
  <si>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</si>
  <si>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</si>
  <si>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</si>
  <si>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</si>
  <si>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</si>
  <si>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</si>
  <si>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</si>
  <si>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</si>
  <si>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</si>
  <si>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</si>
  <si>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</si>
  <si>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</si>
  <si>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</si>
  <si>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</si>
  <si>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</si>
  <si>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</si>
  <si>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</si>
  <si>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</si>
  <si>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</si>
  <si>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</si>
  <si>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</si>
  <si>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</si>
  <si>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</si>
  <si>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</si>
  <si>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</si>
  <si>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</si>
  <si>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</si>
  <si>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</si>
  <si>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</si>
  <si>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</si>
  <si>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</si>
  <si>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</si>
  <si>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</si>
  <si>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</si>
  <si>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</si>
  <si>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</si>
  <si>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</si>
  <si>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</si>
  <si>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</si>
  <si>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</si>
  <si>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</si>
  <si>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</si>
  <si>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</si>
  <si>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</si>
  <si>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</si>
  <si>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</si>
  <si>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</si>
  <si>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</si>
  <si>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</si>
  <si>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</si>
  <si>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</si>
  <si>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</si>
  <si>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</si>
  <si>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</si>
  <si>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</si>
  <si>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</si>
  <si>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</si>
  <si>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</si>
  <si>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</si>
  <si>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</si>
  <si>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</si>
  <si>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</si>
  <si>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</si>
  <si>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</si>
  <si>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</si>
  <si>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</si>
  <si>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</si>
  <si>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</si>
  <si>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</si>
  <si>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</si>
  <si>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</si>
  <si>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</si>
  <si>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</si>
  <si>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</si>
  <si>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</si>
  <si>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</si>
  <si>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</si>
  <si>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</si>
  <si>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</si>
  <si>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</si>
  <si>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</si>
  <si>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</si>
  <si>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</si>
  <si>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</si>
  <si>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</si>
  <si>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</si>
  <si>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</si>
  <si>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</si>
  <si>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</si>
  <si>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</si>
  <si>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</si>
  <si>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</si>
  <si>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</si>
  <si>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</si>
  <si>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</si>
  <si>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</si>
  <si>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</si>
  <si>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</si>
  <si>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</si>
  <si>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</si>
  <si>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</si>
  <si>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</si>
  <si>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</si>
  <si>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</si>
  <si>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</si>
  <si>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</si>
  <si>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</si>
  <si>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</si>
  <si>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</si>
  <si>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</si>
  <si>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</si>
  <si>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</si>
  <si>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</si>
  <si>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</si>
  <si>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</si>
  <si>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</si>
  <si>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</si>
  <si>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</si>
  <si>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</si>
  <si>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</si>
  <si>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</si>
  <si>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</si>
  <si>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</si>
  <si>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</si>
  <si>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</si>
  <si>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</si>
  <si>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</si>
  <si>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</si>
  <si>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</si>
  <si>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</si>
  <si>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</si>
  <si>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</si>
  <si>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</si>
  <si>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</si>
  <si>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</si>
  <si>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</si>
  <si>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</si>
  <si>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</si>
  <si>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</si>
  <si>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</si>
  <si>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</si>
  <si>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</si>
  <si>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</si>
  <si>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</si>
  <si>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</si>
  <si>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</si>
  <si>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</si>
  <si>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</si>
  <si>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</si>
  <si>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</si>
  <si>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</si>
  <si>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</si>
  <si>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</si>
  <si>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</si>
  <si>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</si>
  <si>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</si>
  <si>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</si>
  <si>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</si>
  <si>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</si>
  <si>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</si>
  <si>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</si>
  <si>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</si>
  <si>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</si>
  <si>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</si>
  <si>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</si>
  <si>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</si>
  <si>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</si>
  <si>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</si>
  <si>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</si>
  <si>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</si>
  <si>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</si>
  <si>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</si>
  <si>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</si>
  <si>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</si>
  <si>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</si>
  <si>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</si>
  <si>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</si>
  <si>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</si>
  <si>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</si>
  <si>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</si>
  <si>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</si>
  <si>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</si>
  <si>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</si>
  <si>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</si>
  <si>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</si>
  <si>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</si>
  <si>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</si>
  <si>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</si>
  <si>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</si>
  <si>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</si>
  <si>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</si>
  <si>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</si>
  <si>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</si>
  <si>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</si>
  <si>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</si>
  <si>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</si>
  <si>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</si>
  <si>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</si>
  <si>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</si>
  <si>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</si>
  <si>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</si>
  <si>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</si>
  <si>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</si>
  <si>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</si>
  <si>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</si>
  <si>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</si>
  <si>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</si>
  <si>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</si>
  <si>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</si>
  <si>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</si>
  <si>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</si>
  <si>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</si>
  <si>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</si>
  <si>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</si>
  <si>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</si>
  <si>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</si>
  <si>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</si>
  <si>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</si>
  <si>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</si>
  <si>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</si>
  <si>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</si>
  <si>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</si>
  <si>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</si>
  <si>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</si>
  <si>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</si>
  <si>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</si>
  <si>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</si>
  <si>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</si>
  <si>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</si>
  <si>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</si>
  <si>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</si>
  <si>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</si>
  <si>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</si>
  <si>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</si>
  <si>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</si>
  <si>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</si>
  <si>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</si>
  <si>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</si>
  <si>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</si>
  <si>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</si>
  <si>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</si>
  <si>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</si>
  <si>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</si>
  <si>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</si>
  <si>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</si>
  <si>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</si>
  <si>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</si>
  <si>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</si>
  <si>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</si>
  <si>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</si>
  <si>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</si>
  <si>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</si>
  <si>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</si>
  <si>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</si>
  <si>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</si>
  <si>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</si>
  <si>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</si>
  <si>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</si>
  <si>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</si>
  <si>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</si>
  <si>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</si>
  <si>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</si>
  <si>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</si>
  <si>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</si>
  <si>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</si>
  <si>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</si>
  <si>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</si>
  <si>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</si>
  <si>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</si>
  <si>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</si>
  <si>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</si>
  <si>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</si>
  <si>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</si>
  <si>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</si>
  <si>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</si>
  <si>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</si>
  <si>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</si>
  <si>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</si>
  <si>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</si>
  <si>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</si>
  <si>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</si>
  <si>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</si>
  <si>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</si>
  <si>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</si>
  <si>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</si>
  <si>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</si>
  <si>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</si>
  <si>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</si>
  <si>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</si>
  <si>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</si>
  <si>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</si>
  <si>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</si>
  <si>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</si>
  <si>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</si>
  <si>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</si>
  <si>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</si>
  <si>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</si>
  <si>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</si>
  <si>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</si>
  <si>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</si>
  <si>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</si>
  <si>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</si>
  <si>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</si>
  <si>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</si>
  <si>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</si>
  <si>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</si>
  <si>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</si>
  <si>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</si>
  <si>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</si>
  <si>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</si>
  <si>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</si>
  <si>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</si>
  <si>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</si>
  <si>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</si>
  <si>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</si>
  <si>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</si>
  <si>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</si>
  <si>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</si>
  <si>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</si>
  <si>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</si>
  <si>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</si>
  <si>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</si>
  <si>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</si>
  <si>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</si>
  <si>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</si>
  <si>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</si>
  <si>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</si>
  <si>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</si>
  <si>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</si>
  <si>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</si>
  <si>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</si>
  <si>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</si>
  <si>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</si>
  <si>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</si>
  <si>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</si>
  <si>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</si>
  <si>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</si>
  <si>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</si>
  <si>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</si>
  <si>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</si>
  <si>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</si>
  <si>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</si>
  <si>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</si>
  <si>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</si>
  <si>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</si>
  <si>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</si>
  <si>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</si>
  <si>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</si>
  <si>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</si>
  <si>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</si>
  <si>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</si>
  <si>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</si>
  <si>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</si>
  <si>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</si>
  <si>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</si>
  <si>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</si>
  <si>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</si>
  <si>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</si>
  <si>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</si>
  <si>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</si>
  <si>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</si>
  <si>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</si>
  <si>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</si>
  <si>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</si>
  <si>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</si>
  <si>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</si>
  <si>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</si>
  <si>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</si>
  <si>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</si>
  <si>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</si>
  <si>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</si>
  <si>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</si>
  <si>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</si>
  <si>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</si>
  <si>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</si>
  <si>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</si>
  <si>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</si>
  <si>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</si>
  <si>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</si>
  <si>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</si>
  <si>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</si>
  <si>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</si>
  <si>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</si>
  <si>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</si>
  <si>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</si>
  <si>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</si>
  <si>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</si>
  <si>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</si>
  <si>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</si>
  <si>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</si>
  <si>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</si>
  <si>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</si>
  <si>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</si>
  <si>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</si>
  <si>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</si>
  <si>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</si>
  <si>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</si>
  <si>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</si>
  <si>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</si>
  <si>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</si>
  <si>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</si>
  <si>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</si>
  <si>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</si>
  <si>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</si>
  <si>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</si>
  <si>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</si>
  <si>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</si>
  <si>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</si>
  <si>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</si>
  <si>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</si>
  <si>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</si>
  <si>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</si>
  <si>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</si>
  <si>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</si>
  <si>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</si>
  <si>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</si>
  <si>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</si>
  <si>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</si>
  <si>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</si>
  <si>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</si>
  <si>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</si>
  <si>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</si>
  <si>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</si>
  <si>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</si>
  <si>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</si>
  <si>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</si>
  <si>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</si>
  <si>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</si>
  <si>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</si>
  <si>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</si>
  <si>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</si>
  <si>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</si>
  <si>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</si>
  <si>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</si>
  <si>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</si>
  <si>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</si>
  <si>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</si>
  <si>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</si>
  <si>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</si>
  <si>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</si>
  <si>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</si>
  <si>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</si>
  <si>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</si>
  <si>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</si>
  <si>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</si>
  <si>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</si>
  <si>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</si>
  <si>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</si>
  <si>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</si>
  <si>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</si>
  <si>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</si>
  <si>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</si>
  <si>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</si>
  <si>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</si>
  <si>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</si>
  <si>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</si>
  <si>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</si>
  <si>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</si>
  <si>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</si>
  <si>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</si>
  <si>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</si>
  <si>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</si>
  <si>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</si>
  <si>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</si>
  <si>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</si>
  <si>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</si>
  <si>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</si>
  <si>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</si>
  <si>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</si>
  <si>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</si>
  <si>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</si>
  <si>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</si>
  <si>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</si>
  <si>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</si>
  <si>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</si>
  <si>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</si>
  <si>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</si>
  <si>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</si>
  <si>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</si>
  <si>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</si>
  <si>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</si>
  <si>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</si>
  <si>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</si>
  <si>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</si>
  <si>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</si>
  <si>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</si>
  <si>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</si>
  <si>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</si>
  <si>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</si>
  <si>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</si>
  <si>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</si>
  <si>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</si>
  <si>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</si>
  <si>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</si>
  <si>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</si>
  <si>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</si>
  <si>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</si>
  <si>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</si>
  <si>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</si>
  <si>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</si>
  <si>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</si>
  <si>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</si>
  <si>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</si>
  <si>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</si>
  <si>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</si>
  <si>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</si>
  <si>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</si>
  <si>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</si>
  <si>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</si>
  <si>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</si>
  <si>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</si>
  <si>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</si>
  <si>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</si>
  <si>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</si>
  <si>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</si>
  <si>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</si>
  <si>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</si>
  <si>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</si>
  <si>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</si>
  <si>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</si>
  <si>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</si>
  <si>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</si>
  <si>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</si>
  <si>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</si>
  <si>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</si>
  <si>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</si>
  <si>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</si>
  <si>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</si>
  <si>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</si>
  <si>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</si>
  <si>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</si>
  <si>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</si>
  <si>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</si>
  <si>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</si>
  <si>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</si>
  <si>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</si>
  <si>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</si>
  <si>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</si>
  <si>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</si>
  <si>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</si>
  <si>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</si>
  <si>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</si>
  <si>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</si>
  <si>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</si>
  <si>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</si>
  <si>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</si>
  <si>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</si>
  <si>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</si>
  <si>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</si>
  <si>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</si>
  <si>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</si>
  <si>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</si>
  <si>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</si>
  <si>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</si>
  <si>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</si>
  <si>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</si>
  <si>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</si>
  <si>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</si>
  <si>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</si>
  <si>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</si>
  <si>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</si>
  <si>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</si>
  <si>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</si>
  <si>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</si>
  <si>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</si>
  <si>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</si>
  <si>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</si>
  <si>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</si>
  <si>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</si>
  <si>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</si>
  <si>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</si>
  <si>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</si>
  <si>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</si>
  <si>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</si>
  <si>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</si>
  <si>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</si>
  <si>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</si>
  <si>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</si>
  <si>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</si>
  <si>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</si>
  <si>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</si>
  <si>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</si>
  <si>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</si>
  <si>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</si>
  <si>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</si>
  <si>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</si>
  <si>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</si>
  <si>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</si>
  <si>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</si>
  <si>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</si>
  <si>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</si>
  <si>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</si>
  <si>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</si>
  <si>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</si>
  <si>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</si>
  <si>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</si>
  <si>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</si>
  <si>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</si>
  <si>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</si>
  <si>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</si>
  <si>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</si>
  <si>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</si>
  <si>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</si>
  <si>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</si>
  <si>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</si>
  <si>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</si>
  <si>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</si>
  <si>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</si>
  <si>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</si>
  <si>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</si>
  <si>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</si>
  <si>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</si>
  <si>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</si>
  <si>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</si>
  <si>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</si>
  <si>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</si>
  <si>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</si>
  <si>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</si>
  <si>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</si>
  <si>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</si>
  <si>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</si>
  <si>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</si>
  <si>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</si>
  <si>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</si>
  <si>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</si>
  <si>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</si>
  <si>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</si>
  <si>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</si>
  <si>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</si>
  <si>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</si>
  <si>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</si>
  <si>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</si>
  <si>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</si>
  <si>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</si>
  <si>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</si>
  <si>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</si>
  <si>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</si>
  <si>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</si>
  <si>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</si>
  <si>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</si>
  <si>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</si>
  <si>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</si>
  <si>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</si>
  <si>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</si>
  <si>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</si>
  <si>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</si>
  <si>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</si>
  <si>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</si>
  <si>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</si>
  <si>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</si>
  <si>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</si>
  <si>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</si>
  <si>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</si>
  <si>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</si>
  <si>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</si>
  <si>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</si>
  <si>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</si>
  <si>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</si>
  <si>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</si>
  <si>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</si>
  <si>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</si>
  <si>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</si>
  <si>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</si>
  <si>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</si>
  <si>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</si>
  <si>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</si>
  <si>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</si>
  <si>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</si>
  <si>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</si>
  <si>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</si>
  <si>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</si>
  <si>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</si>
  <si>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</si>
  <si>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</si>
  <si>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</si>
  <si>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</si>
  <si>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</si>
  <si>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</si>
  <si>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</si>
  <si>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</si>
  <si>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</si>
  <si>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</si>
  <si>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</si>
  <si>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</si>
  <si>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</si>
  <si>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</si>
  <si>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</si>
  <si>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</si>
  <si>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</si>
  <si>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</si>
  <si>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</si>
  <si>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</si>
  <si>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</si>
  <si>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</si>
  <si>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</si>
  <si>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</si>
  <si>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</si>
  <si>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</si>
  <si>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</si>
  <si>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</si>
  <si>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</si>
  <si>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</si>
  <si>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</si>
  <si>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</si>
  <si>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</si>
  <si>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</si>
  <si>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</si>
  <si>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</si>
  <si>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</si>
  <si>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</si>
  <si>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</si>
  <si>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</si>
  <si>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</si>
  <si>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</si>
  <si>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</si>
  <si>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</si>
  <si>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</si>
  <si>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</si>
  <si>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</si>
  <si>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</si>
  <si>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</si>
  <si>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</si>
  <si>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</si>
  <si>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</si>
  <si>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</si>
  <si>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</si>
  <si>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</si>
  <si>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</si>
  <si>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</si>
  <si>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</si>
  <si>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</si>
  <si>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</si>
  <si>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</si>
  <si>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</si>
  <si>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</si>
  <si>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</si>
  <si>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</si>
  <si>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</si>
  <si>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</si>
  <si>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</si>
  <si>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</si>
  <si>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</si>
  <si>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</si>
  <si>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</si>
  <si>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</si>
  <si>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</si>
  <si>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</si>
  <si>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</si>
  <si>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</si>
  <si>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</si>
  <si>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</si>
  <si>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</si>
  <si>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</si>
  <si>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</si>
  <si>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</si>
  <si>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</si>
  <si>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</si>
  <si>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</si>
  <si>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</si>
  <si>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</si>
  <si>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</si>
  <si>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</si>
  <si>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</si>
  <si>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</si>
  <si>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</si>
  <si>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</si>
  <si>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</si>
  <si>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</si>
  <si>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</si>
  <si>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</si>
  <si>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</si>
  <si>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</si>
  <si>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</si>
  <si>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</si>
  <si>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</si>
  <si>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</si>
  <si>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</si>
  <si>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</si>
  <si>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</si>
  <si>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</si>
  <si>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</si>
  <si>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</si>
  <si>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</si>
  <si>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</si>
  <si>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</si>
  <si>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</si>
  <si>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</si>
  <si>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</si>
  <si>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</si>
  <si>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</si>
  <si>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</si>
  <si>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</si>
  <si>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</si>
  <si>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</si>
  <si>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</si>
  <si>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</si>
  <si>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</si>
  <si>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</si>
  <si>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</si>
  <si>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</si>
  <si>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</si>
  <si>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</si>
  <si>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</si>
  <si>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</si>
  <si>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</si>
  <si>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</si>
  <si>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</si>
  <si>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</si>
  <si>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</si>
  <si>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</si>
  <si>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</si>
  <si>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</si>
  <si>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</si>
  <si>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</si>
  <si>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</si>
  <si>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</si>
  <si>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</si>
  <si>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</si>
  <si>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</si>
  <si>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</si>
  <si>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</si>
  <si>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</si>
  <si>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</si>
  <si>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</si>
  <si>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</si>
  <si>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</si>
  <si>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</si>
  <si>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</si>
  <si>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</si>
  <si>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</si>
  <si>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</si>
  <si>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</si>
  <si>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</si>
  <si>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</si>
  <si>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</si>
  <si>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</si>
  <si>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</si>
  <si>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</si>
  <si>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</si>
  <si>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</si>
  <si>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</si>
  <si>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</si>
  <si>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</si>
  <si>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</si>
  <si>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</si>
  <si>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</si>
  <si>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</si>
  <si>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</si>
  <si>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</si>
  <si>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</si>
  <si>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</si>
  <si>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</si>
  <si>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</si>
  <si>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</si>
  <si>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</si>
  <si>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</si>
  <si>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</si>
  <si>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</si>
  <si>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</si>
  <si>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</si>
  <si>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</si>
  <si>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</si>
  <si>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</si>
  <si>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</si>
  <si>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</si>
  <si>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</si>
  <si>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</si>
  <si>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</si>
  <si>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</si>
  <si>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</si>
  <si>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</si>
  <si>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</si>
  <si>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</si>
  <si>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</si>
  <si>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</si>
  <si>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</si>
  <si>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</si>
  <si>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</si>
  <si>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</si>
  <si>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</si>
  <si>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</si>
  <si>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</si>
  <si>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</si>
  <si>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</si>
  <si>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</si>
  <si>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</si>
  <si>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</si>
  <si>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</si>
  <si>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</si>
  <si>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</si>
  <si>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</si>
  <si>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</si>
  <si>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</si>
  <si>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</si>
  <si>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</si>
  <si>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</si>
  <si>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</si>
  <si>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</si>
  <si>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</si>
  <si>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</si>
  <si>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</si>
  <si>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</si>
  <si>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</si>
  <si>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</si>
  <si>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</si>
  <si>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</si>
  <si>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</si>
  <si>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</si>
  <si>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</si>
  <si>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</si>
  <si>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</si>
  <si>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</si>
  <si>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</si>
  <si>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</si>
  <si>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</si>
  <si>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</si>
  <si>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</si>
  <si>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</si>
  <si>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</si>
  <si>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</si>
  <si>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</si>
  <si>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</si>
  <si>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</si>
  <si>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</si>
  <si>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</si>
  <si>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</si>
  <si>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</si>
  <si>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</si>
  <si>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</si>
  <si>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</si>
  <si>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</si>
  <si>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</si>
  <si>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</si>
  <si>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</si>
  <si>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</si>
  <si>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</si>
  <si>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</si>
  <si>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</si>
  <si>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</si>
  <si>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</si>
  <si>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</si>
  <si>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</si>
  <si>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</si>
  <si>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</si>
  <si>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</si>
  <si>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</si>
  <si>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</si>
  <si>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</si>
  <si>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</si>
  <si>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</si>
  <si>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</si>
  <si>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</si>
  <si>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</si>
  <si>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</si>
  <si>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</si>
  <si>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</si>
  <si>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</si>
  <si>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</si>
  <si>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</si>
  <si>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</si>
  <si>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</si>
  <si>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</si>
  <si>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</si>
  <si>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</si>
  <si>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</si>
  <si>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</si>
  <si>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</si>
  <si>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</si>
  <si>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</si>
  <si>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</si>
  <si>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</si>
  <si>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</si>
  <si>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</si>
  <si>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</si>
  <si>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</si>
  <si>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</si>
  <si>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</si>
  <si>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</si>
  <si>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</si>
  <si>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</si>
  <si>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</si>
  <si>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</si>
  <si>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</si>
  <si>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</si>
  <si>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</si>
  <si>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</si>
  <si>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</si>
  <si>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</si>
  <si>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</si>
  <si>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</si>
  <si>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</si>
  <si>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</si>
  <si>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</si>
  <si>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</si>
  <si>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</si>
  <si>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</si>
  <si>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</si>
  <si>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</si>
  <si>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</si>
  <si>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</si>
  <si>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</si>
  <si>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</si>
  <si>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</si>
  <si>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</si>
  <si>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</si>
  <si>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</si>
  <si>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</si>
  <si>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</si>
  <si>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</si>
  <si>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</si>
  <si>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</si>
  <si>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</si>
  <si>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</si>
  <si>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</si>
  <si>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</si>
  <si>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</si>
  <si>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</si>
  <si>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</si>
  <si>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</si>
  <si>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</si>
  <si>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</si>
  <si>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</si>
  <si>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</si>
  <si>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</si>
  <si>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</si>
  <si>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</si>
  <si>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</si>
  <si>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</si>
  <si>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</si>
  <si>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</si>
  <si>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</si>
  <si>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</si>
  <si>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</si>
  <si>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</si>
  <si>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</si>
  <si>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</si>
  <si>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</si>
  <si>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</si>
  <si>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</si>
  <si>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</si>
  <si>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</si>
  <si>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</si>
  <si>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</si>
  <si>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</si>
  <si>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</si>
  <si>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</si>
  <si>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</si>
  <si>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</si>
  <si>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</si>
  <si>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</si>
  <si>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</si>
  <si>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</si>
  <si>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</si>
  <si>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</si>
  <si>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</si>
  <si>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</si>
  <si>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</si>
  <si>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</si>
  <si>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</si>
  <si>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</si>
  <si>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</si>
  <si>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</si>
  <si>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</si>
  <si>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</si>
  <si>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</si>
  <si>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</si>
  <si>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</si>
  <si>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</si>
  <si>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</si>
  <si>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</si>
  <si>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</si>
  <si>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</si>
  <si>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</si>
  <si>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</si>
  <si>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</si>
  <si>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</si>
  <si>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</si>
  <si>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</si>
  <si>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</si>
  <si>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</si>
  <si>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</si>
  <si>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</si>
  <si>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</si>
  <si>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</si>
  <si>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</si>
  <si>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</si>
  <si>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</si>
  <si>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</si>
  <si>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</si>
  <si>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</si>
  <si>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</si>
  <si>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</si>
  <si>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</si>
  <si>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</si>
  <si>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</si>
  <si>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</si>
  <si>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</si>
  <si>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</si>
  <si>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</si>
  <si>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</si>
  <si>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</si>
  <si>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</si>
  <si>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</si>
  <si>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</si>
  <si>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</si>
  <si>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</si>
  <si>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</si>
  <si>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</si>
  <si>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</si>
  <si>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</si>
  <si>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</si>
  <si>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</si>
  <si>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</si>
  <si>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</si>
  <si>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</si>
  <si>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</si>
  <si>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</si>
  <si>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</si>
  <si>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</si>
  <si>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</si>
  <si>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</si>
  <si>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</si>
  <si>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</si>
  <si>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</si>
  <si>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</si>
  <si>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</si>
  <si>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</si>
  <si>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</si>
  <si>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</si>
  <si>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</si>
  <si>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</si>
  <si>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</si>
  <si>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</si>
  <si>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</si>
  <si>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</si>
  <si>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</si>
  <si>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</si>
  <si>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</si>
  <si>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</si>
  <si>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</si>
  <si>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</si>
  <si>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</si>
  <si>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</si>
  <si>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</si>
  <si>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</si>
  <si>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</si>
  <si>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</si>
  <si>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</si>
  <si>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</si>
  <si>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</si>
  <si>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</si>
  <si>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</si>
  <si>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</si>
  <si>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</si>
  <si>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</si>
  <si>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</si>
  <si>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</si>
  <si>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</si>
  <si>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</si>
  <si>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</si>
  <si>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</si>
  <si>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</si>
  <si>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</si>
  <si>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</si>
  <si>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</si>
  <si>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</si>
  <si>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</si>
  <si>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</si>
  <si>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</si>
  <si>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</si>
  <si>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</si>
  <si>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</si>
  <si>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</si>
  <si>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</si>
  <si>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</si>
  <si>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</si>
  <si>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</si>
  <si>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</si>
  <si>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</si>
  <si>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</si>
  <si>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</si>
  <si>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</si>
  <si>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</si>
  <si>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</si>
  <si>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</si>
  <si>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</si>
  <si>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</si>
  <si>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</si>
  <si>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</si>
  <si>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</si>
  <si>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</si>
  <si>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</si>
  <si>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</si>
  <si>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</si>
  <si>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</si>
  <si>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</si>
  <si>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</si>
  <si>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</si>
  <si>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</si>
  <si>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</si>
  <si>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</si>
  <si>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</si>
  <si>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</si>
  <si>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</si>
  <si>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</si>
  <si>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</si>
  <si>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</si>
  <si>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</si>
  <si>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</si>
  <si>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</si>
  <si>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</si>
  <si>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</si>
  <si>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</si>
  <si>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</si>
  <si>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</si>
  <si>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</si>
  <si>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</si>
  <si>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</si>
  <si>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</si>
  <si>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</si>
  <si>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</si>
  <si>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</si>
  <si>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</si>
  <si>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</si>
  <si>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</si>
  <si>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</si>
  <si>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</si>
  <si>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</si>
  <si>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</si>
  <si>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</si>
  <si>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</si>
  <si>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</si>
  <si>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</si>
  <si>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</si>
  <si>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</si>
  <si>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</si>
  <si>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</si>
  <si>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</si>
  <si>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</si>
  <si>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</si>
  <si>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</si>
  <si>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</si>
  <si>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</si>
  <si>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</si>
  <si>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</si>
  <si>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</si>
  <si>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</si>
  <si>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</si>
  <si>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</si>
  <si>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</si>
  <si>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</si>
  <si>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</si>
  <si>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</si>
  <si>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</si>
  <si>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</si>
  <si>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</si>
  <si>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</si>
  <si>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</si>
  <si>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</si>
  <si>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</si>
  <si>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</si>
  <si>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</si>
  <si>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</si>
  <si>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</si>
  <si>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</si>
  <si>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</si>
  <si>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</si>
  <si>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</si>
  <si>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</si>
  <si>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</si>
  <si>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</si>
  <si>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</si>
  <si>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</si>
  <si>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</si>
  <si>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</si>
  <si>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</si>
  <si>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</si>
  <si>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</si>
  <si>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</si>
  <si>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</si>
  <si>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</si>
  <si>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</si>
  <si>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</si>
  <si>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</si>
  <si>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</si>
  <si>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</si>
  <si>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</si>
  <si>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</si>
  <si>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</si>
  <si>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</si>
  <si>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</si>
  <si>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</si>
  <si>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</si>
  <si>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</si>
  <si>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</si>
  <si>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</si>
  <si>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</si>
  <si>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</si>
  <si>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</si>
  <si>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</si>
  <si>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</si>
  <si>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</si>
  <si>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</si>
  <si>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</si>
  <si>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</si>
  <si>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</si>
  <si>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</si>
  <si>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</si>
  <si>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</si>
  <si>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</si>
  <si>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</si>
  <si>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</si>
  <si>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</si>
  <si>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</si>
  <si>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</si>
  <si>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</si>
  <si>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</si>
  <si>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</si>
  <si>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</si>
  <si>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</si>
  <si>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</si>
  <si>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</si>
  <si>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</si>
  <si>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</si>
  <si>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</si>
  <si>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</si>
  <si>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</si>
  <si>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</si>
  <si>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</si>
  <si>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</si>
  <si>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</si>
  <si>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</si>
  <si>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</si>
  <si>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</si>
  <si>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</si>
  <si>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</si>
  <si>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</si>
  <si>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</si>
  <si>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</si>
  <si>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</si>
  <si>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</si>
  <si>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</si>
  <si>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</si>
  <si>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</si>
  <si>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</si>
  <si>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</si>
  <si>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</si>
  <si>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</si>
  <si>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</si>
  <si>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</si>
  <si>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</si>
  <si>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</si>
  <si>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</si>
  <si>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</si>
  <si>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</si>
  <si>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</si>
  <si>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</si>
  <si>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</si>
  <si>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</si>
  <si>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</si>
  <si>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</si>
  <si>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</si>
  <si>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</si>
  <si>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</si>
  <si>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</si>
  <si>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</si>
  <si>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</si>
  <si>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</si>
  <si>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</si>
  <si>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</si>
  <si>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</si>
  <si>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</si>
  <si>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</si>
  <si>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</si>
  <si>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</si>
  <si>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</si>
  <si>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</si>
  <si>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</si>
  <si>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</si>
  <si>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</si>
  <si>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</si>
  <si>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</si>
  <si>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</si>
  <si>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</si>
  <si>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</si>
  <si>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</si>
  <si>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</si>
  <si>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</si>
  <si>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</si>
  <si>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</si>
  <si>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</si>
  <si>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</si>
  <si>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</si>
  <si>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</si>
  <si>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</si>
  <si>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</si>
  <si>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</si>
  <si>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</si>
  <si>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</si>
  <si>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</si>
  <si>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</si>
  <si>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</si>
  <si>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</si>
  <si>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</si>
  <si>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</si>
  <si>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</si>
  <si>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</si>
  <si>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</si>
  <si>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</si>
  <si>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</si>
  <si>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</si>
  <si>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</si>
  <si>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</si>
  <si>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</si>
  <si>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</si>
  <si>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</si>
  <si>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</si>
  <si>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</si>
  <si>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</si>
  <si>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</si>
  <si>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</si>
  <si>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</si>
  <si>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</si>
  <si>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</si>
  <si>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</si>
  <si>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</si>
  <si>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</si>
  <si>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</si>
  <si>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</si>
  <si>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</si>
  <si>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</si>
  <si>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</si>
  <si>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</si>
  <si>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</si>
  <si>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</si>
  <si>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</si>
  <si>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</si>
  <si>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</si>
  <si>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</si>
  <si>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</si>
  <si>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</si>
  <si>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</si>
  <si>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</si>
  <si>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</si>
  <si>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</si>
  <si>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</si>
  <si>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</si>
  <si>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</si>
  <si>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</si>
  <si>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</si>
  <si>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</si>
  <si>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</si>
  <si>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</si>
  <si>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</si>
  <si>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</si>
  <si>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</si>
  <si>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</si>
  <si>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</si>
  <si>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</si>
  <si>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</si>
  <si>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</si>
  <si>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</si>
  <si>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</si>
  <si>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</si>
  <si>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</si>
  <si>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</si>
  <si>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</si>
  <si>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</si>
  <si>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</si>
  <si>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</si>
  <si>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</si>
  <si>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</si>
  <si>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</si>
  <si>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</si>
  <si>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</si>
  <si>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</si>
  <si>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</si>
  <si>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</si>
  <si>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</si>
  <si>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</si>
  <si>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</si>
  <si>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</si>
  <si>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</si>
  <si>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</si>
  <si>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</si>
  <si>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</si>
  <si>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</si>
  <si>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</si>
  <si>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</si>
  <si>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</si>
  <si>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</si>
  <si>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</si>
  <si>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</si>
  <si>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</si>
  <si>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</si>
  <si>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</si>
  <si>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</si>
  <si>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</si>
  <si>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</si>
  <si>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</si>
  <si>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</si>
  <si>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</si>
  <si>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</si>
  <si>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</si>
  <si>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</si>
  <si>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</si>
  <si>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</si>
  <si>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</si>
  <si>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</si>
  <si>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</si>
  <si>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</si>
  <si>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</si>
  <si>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</si>
  <si>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</si>
  <si>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</si>
  <si>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</si>
  <si>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</si>
  <si>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</si>
  <si>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</si>
  <si>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</si>
  <si>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</si>
  <si>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</si>
  <si>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</si>
  <si>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</si>
  <si>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</si>
  <si>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</si>
  <si>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</si>
  <si>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</si>
  <si>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</si>
  <si>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</si>
  <si>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</si>
  <si>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</si>
  <si>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</si>
  <si>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</si>
  <si>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</si>
  <si>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</si>
  <si>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</si>
  <si>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</si>
  <si>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</si>
  <si>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</si>
  <si>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</si>
  <si>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</si>
  <si>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</si>
  <si>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</si>
  <si>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</si>
  <si>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</si>
  <si>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</si>
  <si>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</si>
  <si>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</si>
  <si>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</si>
  <si>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</si>
  <si>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</si>
  <si>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</si>
  <si>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</si>
  <si>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</si>
  <si>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</si>
  <si>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</si>
  <si>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</si>
  <si>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</si>
  <si>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</si>
  <si>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</si>
  <si>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</si>
  <si>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</si>
  <si>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</si>
  <si>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</si>
  <si>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</si>
  <si>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</si>
  <si>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</si>
  <si>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</si>
  <si>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</si>
  <si>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</si>
  <si>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</si>
  <si>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</si>
  <si>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</si>
  <si>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</si>
  <si>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</si>
  <si>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</si>
  <si>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</si>
  <si>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</si>
  <si>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</si>
  <si>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</si>
  <si>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</si>
  <si>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</si>
  <si>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</si>
  <si>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</si>
  <si>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</si>
  <si>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</si>
  <si>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</si>
  <si>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</si>
  <si>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</si>
  <si>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</si>
  <si>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</si>
  <si>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</si>
  <si>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</si>
  <si>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</si>
  <si>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</si>
  <si>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</si>
  <si>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</si>
  <si>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</si>
  <si>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</si>
  <si>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</si>
  <si>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</si>
  <si>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</si>
  <si>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</si>
  <si>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</si>
  <si>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</si>
  <si>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</si>
  <si>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</si>
  <si>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</si>
  <si>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</si>
  <si>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</si>
  <si>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</si>
  <si>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</si>
  <si>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</si>
  <si>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</si>
  <si>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</si>
  <si>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</si>
  <si>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</si>
  <si>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</si>
  <si>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</si>
  <si>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</si>
  <si>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</si>
  <si>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</si>
  <si>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</si>
  <si>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</si>
  <si>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</si>
  <si>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</si>
  <si>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</si>
  <si>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</si>
  <si>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</si>
  <si>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</si>
  <si>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</si>
  <si>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</si>
  <si>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</si>
  <si>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</si>
  <si>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</si>
  <si>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</si>
  <si>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</si>
  <si>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</si>
  <si>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</si>
  <si>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</si>
  <si>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</si>
  <si>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</si>
  <si>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</si>
  <si>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</si>
  <si>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</si>
  <si>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</si>
  <si>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</si>
  <si>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</si>
  <si>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</si>
  <si>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</si>
  <si>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</si>
  <si>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</si>
  <si>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</si>
  <si>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</si>
  <si>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</si>
  <si>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</si>
  <si>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</si>
  <si>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</si>
  <si>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</si>
  <si>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</si>
  <si>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</si>
  <si>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</si>
  <si>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</si>
  <si>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</si>
  <si>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</si>
  <si>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</si>
  <si>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</si>
  <si>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</si>
  <si>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</si>
  <si>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</si>
  <si>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</si>
  <si>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</si>
  <si>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</si>
  <si>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</si>
  <si>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</si>
  <si>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</si>
  <si>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</si>
  <si>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</si>
  <si>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</si>
  <si>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</si>
  <si>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</si>
  <si>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</si>
  <si>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</si>
  <si>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</si>
  <si>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</si>
  <si>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</si>
  <si>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</si>
  <si>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</si>
  <si>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</si>
  <si>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</si>
  <si>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</si>
  <si>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</si>
  <si>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</si>
  <si>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</si>
  <si>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</si>
  <si>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</si>
  <si>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</si>
  <si>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</si>
  <si>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</si>
  <si>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</si>
  <si>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</si>
  <si>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</si>
  <si>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</si>
  <si>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</si>
  <si>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</si>
  <si>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</si>
  <si>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</si>
  <si>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</si>
  <si>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</si>
  <si>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</si>
  <si>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</si>
  <si>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</si>
  <si>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</si>
  <si>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</si>
  <si>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</si>
  <si>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</si>
  <si>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</si>
  <si>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</si>
  <si>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</si>
  <si>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</si>
  <si>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</si>
  <si>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</si>
  <si>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</si>
  <si>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</si>
  <si>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</si>
  <si>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</si>
  <si>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</si>
  <si>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</si>
  <si>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</si>
  <si>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</si>
  <si>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</si>
  <si>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</si>
  <si>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</si>
  <si>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</si>
  <si>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</si>
  <si>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</si>
  <si>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</si>
  <si>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</si>
  <si>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</si>
  <si>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</si>
  <si>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</si>
  <si>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</si>
  <si>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</si>
  <si>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</si>
  <si>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</si>
  <si>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</si>
  <si>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</si>
  <si>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</si>
  <si>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</si>
  <si>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</si>
  <si>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</si>
  <si>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</si>
  <si>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</si>
  <si>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</si>
  <si>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</si>
  <si>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</si>
  <si>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</si>
  <si>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</si>
  <si>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</si>
  <si>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</si>
  <si>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</si>
  <si>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</si>
  <si>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</si>
  <si>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</si>
  <si>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</si>
  <si>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</si>
  <si>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</si>
  <si>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</si>
  <si>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</si>
  <si>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</si>
  <si>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</si>
  <si>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</si>
  <si>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</si>
  <si>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</si>
  <si>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</si>
  <si>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</si>
  <si>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</si>
  <si>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</si>
  <si>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</si>
  <si>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</si>
  <si>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</si>
  <si>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</si>
  <si>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</si>
  <si>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</si>
  <si>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</si>
  <si>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</si>
  <si>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</si>
  <si>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</si>
  <si>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</si>
  <si>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</si>
  <si>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</si>
  <si>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</si>
  <si>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</si>
  <si>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</si>
  <si>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</si>
  <si>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</si>
  <si>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</si>
  <si>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</si>
  <si>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</si>
  <si>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</si>
  <si>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</si>
  <si>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</si>
  <si>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</si>
  <si>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</si>
  <si>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</si>
  <si>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</si>
  <si>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</si>
  <si>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</si>
  <si>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</si>
  <si>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</si>
  <si>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</si>
  <si>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</si>
  <si>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</si>
  <si>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</si>
  <si>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</si>
  <si>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</si>
  <si>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</si>
  <si>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</si>
  <si>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</si>
  <si>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</si>
  <si>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</si>
  <si>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</si>
  <si>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</si>
  <si>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</si>
  <si>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</si>
  <si>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</si>
  <si>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</si>
  <si>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</si>
  <si>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</si>
  <si>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</si>
  <si>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</si>
  <si>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</si>
  <si>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</si>
  <si>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</si>
  <si>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</si>
  <si>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</si>
  <si>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</si>
  <si>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</si>
  <si>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</si>
  <si>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</si>
  <si>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</si>
  <si>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</si>
  <si>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</si>
  <si>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</si>
  <si>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</si>
  <si>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</si>
  <si>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</si>
  <si>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</si>
  <si>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</si>
  <si>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</si>
  <si>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</si>
  <si>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</si>
  <si>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</si>
  <si>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</si>
  <si>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</si>
  <si>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</si>
  <si>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</si>
  <si>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</si>
  <si>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</si>
  <si>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</si>
  <si>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</si>
  <si>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</si>
  <si>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</si>
  <si>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</si>
  <si>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</si>
  <si>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</si>
  <si>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</si>
  <si>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</si>
  <si>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</si>
  <si>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</si>
  <si>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</si>
  <si>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</si>
  <si>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</si>
  <si>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</si>
  <si>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</si>
  <si>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</si>
  <si>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</si>
  <si>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</si>
  <si>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</si>
  <si>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</si>
  <si>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</si>
  <si>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</si>
  <si>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</si>
  <si>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</si>
  <si>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</si>
  <si>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</si>
  <si>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</si>
  <si>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</si>
  <si>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</si>
  <si>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</si>
  <si>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</si>
  <si>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</si>
  <si>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</si>
  <si>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</si>
  <si>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</si>
  <si>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</si>
  <si>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</si>
  <si>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</si>
  <si>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</si>
  <si>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</si>
  <si>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</si>
  <si>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</si>
  <si>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</si>
  <si>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</si>
  <si>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</si>
  <si>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</si>
  <si>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</si>
  <si>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</si>
  <si>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</si>
  <si>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</si>
  <si>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</si>
  <si>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</si>
  <si>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</si>
  <si>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</si>
  <si>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</si>
  <si>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</si>
  <si>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</si>
  <si>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</si>
  <si>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</si>
  <si>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</si>
  <si>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</si>
  <si>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</si>
  <si>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</si>
  <si>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</si>
  <si>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</si>
  <si>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</si>
  <si>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</si>
  <si>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</si>
  <si>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</si>
  <si>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</si>
  <si>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</si>
  <si>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</si>
  <si>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</si>
  <si>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</si>
  <si>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</si>
  <si>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</si>
  <si>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</si>
  <si>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</si>
  <si>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</si>
  <si>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</si>
  <si>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</si>
  <si>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</si>
  <si>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</si>
  <si>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</si>
  <si>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</si>
  <si>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</si>
  <si>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</si>
  <si>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</si>
  <si>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</si>
  <si>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</si>
  <si>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</si>
  <si>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</si>
  <si>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</si>
  <si>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</si>
  <si>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</si>
  <si>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</si>
  <si>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</si>
  <si>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</si>
  <si>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</si>
  <si>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</si>
  <si>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</si>
  <si>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</si>
  <si>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</si>
  <si>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</si>
  <si>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</si>
  <si>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</si>
  <si>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</si>
  <si>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</si>
  <si>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</si>
  <si>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</si>
  <si>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</si>
  <si>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</si>
  <si>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</si>
  <si>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</si>
  <si>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</si>
  <si>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</si>
  <si>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</si>
  <si>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</si>
  <si>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</si>
  <si>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</si>
  <si>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</si>
  <si>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</si>
  <si>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</si>
  <si>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</si>
  <si>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</si>
  <si>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</si>
  <si>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</si>
  <si>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</si>
  <si>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</si>
  <si>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</si>
  <si>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</si>
  <si>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</si>
  <si>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</si>
  <si>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</si>
  <si>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</si>
  <si>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</si>
  <si>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</si>
  <si>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</si>
  <si>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</si>
  <si>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</si>
  <si>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</si>
  <si>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</si>
  <si>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</si>
  <si>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</si>
  <si>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</si>
  <si>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</si>
  <si>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</si>
  <si>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</si>
  <si>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</si>
  <si>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</si>
  <si>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</si>
  <si>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</si>
  <si>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</si>
  <si>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</si>
  <si>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</si>
  <si>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</si>
  <si>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</si>
  <si>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</si>
  <si>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</si>
  <si>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</si>
  <si>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</si>
  <si>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</si>
  <si>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</si>
  <si>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</si>
  <si>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</si>
  <si>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</si>
  <si>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</si>
  <si>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</si>
  <si>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</si>
  <si>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</si>
  <si>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</si>
  <si>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</si>
  <si>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</si>
  <si>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</si>
  <si>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</si>
  <si>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</si>
  <si>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</si>
  <si>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</si>
  <si>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</si>
  <si>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</si>
  <si>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</si>
  <si>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</si>
  <si>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</si>
  <si>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</si>
  <si>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</si>
  <si>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</si>
  <si>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</si>
  <si>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</si>
  <si>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</si>
  <si>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</si>
  <si>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</si>
  <si>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</si>
  <si>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</si>
  <si>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</si>
  <si>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</si>
  <si>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</si>
  <si>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</si>
  <si>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</si>
  <si>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</si>
  <si>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</si>
  <si>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</si>
  <si>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</si>
  <si>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</si>
  <si>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</si>
  <si>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</si>
  <si>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</si>
  <si>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</si>
  <si>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</si>
  <si>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</si>
  <si>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</si>
  <si>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</si>
  <si>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</si>
  <si>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</si>
  <si>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</si>
  <si>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</si>
  <si>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</si>
  <si>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</si>
  <si>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</si>
  <si>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</si>
  <si>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</si>
  <si>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</si>
  <si>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</si>
  <si>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</si>
  <si>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</si>
  <si>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</si>
  <si>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</si>
  <si>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</si>
  <si>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</si>
  <si>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</si>
  <si>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</si>
  <si>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</si>
  <si>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</si>
  <si>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</si>
  <si>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</si>
  <si>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</si>
  <si>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</si>
  <si>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</si>
  <si>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</si>
  <si>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</si>
  <si>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</si>
  <si>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</si>
  <si>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</si>
  <si>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</si>
  <si>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</si>
  <si>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</si>
  <si>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</si>
  <si>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</si>
  <si>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</si>
  <si>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</si>
  <si>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</si>
  <si>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</si>
  <si>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</si>
  <si>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</si>
  <si>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</si>
  <si>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</si>
  <si>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</si>
  <si>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</si>
  <si>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</si>
  <si>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</si>
  <si>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</si>
  <si>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</si>
  <si>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</si>
  <si>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</si>
  <si>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</si>
  <si>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</si>
  <si>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</si>
  <si>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</si>
  <si>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</si>
  <si>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</si>
  <si>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</si>
  <si>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</si>
  <si>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</si>
  <si>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</si>
  <si>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</si>
  <si>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</si>
  <si>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</si>
  <si>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</si>
  <si>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</si>
  <si>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</si>
  <si>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</si>
  <si>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</si>
  <si>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</si>
  <si>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</si>
  <si>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</si>
  <si>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</si>
  <si>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</si>
  <si>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</si>
  <si>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</si>
  <si>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</si>
  <si>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</si>
  <si>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</si>
  <si>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</si>
  <si>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</si>
  <si>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</si>
  <si>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</si>
  <si>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</si>
  <si>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</si>
  <si>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</si>
  <si>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</si>
  <si>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</si>
  <si>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</si>
  <si>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</si>
  <si>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</si>
  <si>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</si>
  <si>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</si>
  <si>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</si>
  <si>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</si>
  <si>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</si>
  <si>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</si>
  <si>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</si>
  <si>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</si>
  <si>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</si>
  <si>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</si>
  <si>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</si>
  <si>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</si>
  <si>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</si>
  <si>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</si>
  <si>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</si>
  <si>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</si>
  <si>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</si>
  <si>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</si>
  <si>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</si>
  <si>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</si>
  <si>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</si>
  <si>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</si>
  <si>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</si>
  <si>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</si>
  <si>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</si>
  <si>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</si>
  <si>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</si>
  <si>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</si>
  <si>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</si>
  <si>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</si>
  <si>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</si>
  <si>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</si>
  <si>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</si>
  <si>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</si>
  <si>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</si>
  <si>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</si>
  <si>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</si>
  <si>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</si>
  <si>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</si>
  <si>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</si>
  <si>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</si>
  <si>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</si>
  <si>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</si>
  <si>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</si>
  <si>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</si>
  <si>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</si>
  <si>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</si>
  <si>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</si>
  <si>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</si>
  <si>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</si>
  <si>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</si>
  <si>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</si>
  <si>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</si>
  <si>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</si>
  <si>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</si>
  <si>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</si>
  <si>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</si>
  <si>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</si>
  <si>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</si>
  <si>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</si>
  <si>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</si>
  <si>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</si>
  <si>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</si>
  <si>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</si>
  <si>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</si>
  <si>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</si>
  <si>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</si>
  <si>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</si>
  <si>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</si>
  <si>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</si>
  <si>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</si>
  <si>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</si>
  <si>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</si>
  <si>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</si>
  <si>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</si>
  <si>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</si>
  <si>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</si>
  <si>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</si>
  <si>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</si>
  <si>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</si>
  <si>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</si>
  <si>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</si>
  <si>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</si>
  <si>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</si>
  <si>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</si>
  <si>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</si>
  <si>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</si>
  <si>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</si>
  <si>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</si>
  <si>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</si>
  <si>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</si>
  <si>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</si>
  <si>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</si>
  <si>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</si>
  <si>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</si>
  <si>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</si>
  <si>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</si>
  <si>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</si>
  <si>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</si>
  <si>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</si>
  <si>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</si>
  <si>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</si>
  <si>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</si>
  <si>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</si>
  <si>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</si>
  <si>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</si>
  <si>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</si>
  <si>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</si>
  <si>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</si>
  <si>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</si>
  <si>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</si>
  <si>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</si>
  <si>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</si>
  <si>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</si>
  <si>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</si>
  <si>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</si>
  <si>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</si>
  <si>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</si>
  <si>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</si>
  <si>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</si>
  <si>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</si>
  <si>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</si>
  <si>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</si>
  <si>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</si>
  <si>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</si>
  <si>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</si>
  <si>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</si>
  <si>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</si>
  <si>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</si>
  <si>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</si>
  <si>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</si>
  <si>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</si>
  <si>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</si>
  <si>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</si>
  <si>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</si>
  <si>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</si>
  <si>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</si>
  <si>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</si>
  <si>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</si>
  <si>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</si>
  <si>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</si>
  <si>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</si>
  <si>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</si>
  <si>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</si>
  <si>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</si>
  <si>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</si>
  <si>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</si>
  <si>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</si>
  <si>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</si>
  <si>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</si>
  <si>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</si>
  <si>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</si>
  <si>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</si>
  <si>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</si>
  <si>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</si>
  <si>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</si>
  <si>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</si>
  <si>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</si>
  <si>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</si>
  <si>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</si>
  <si>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</si>
  <si>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</si>
  <si>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</si>
  <si>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</si>
  <si>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</si>
  <si>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</si>
  <si>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</si>
  <si>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</si>
  <si>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</si>
  <si>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</si>
  <si>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</si>
  <si>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</si>
  <si>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</si>
  <si>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</si>
  <si>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</si>
  <si>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</si>
  <si>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</si>
  <si>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</si>
  <si>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</si>
  <si>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</si>
  <si>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</si>
  <si>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</si>
  <si>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</si>
  <si>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</si>
  <si>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</si>
  <si>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</si>
  <si>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</si>
  <si>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</si>
  <si>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</si>
  <si>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</si>
  <si>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</si>
  <si>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</si>
  <si>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</si>
  <si>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</si>
  <si>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</si>
  <si>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</si>
  <si>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</si>
  <si>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</si>
  <si>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</si>
  <si>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</si>
  <si>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</si>
  <si>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</si>
  <si>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</si>
  <si>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</si>
  <si>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</si>
  <si>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</si>
  <si>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</si>
  <si>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</si>
  <si>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</si>
  <si>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</si>
  <si>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</si>
  <si>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</si>
  <si>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</si>
  <si>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</si>
  <si>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</si>
  <si>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</si>
  <si>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</si>
  <si>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</si>
  <si>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</si>
  <si>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</si>
  <si>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</si>
  <si>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</si>
  <si>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</si>
  <si>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</si>
  <si>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</si>
  <si>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</si>
  <si>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</si>
  <si>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</si>
  <si>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</si>
  <si>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</si>
  <si>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</si>
  <si>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</si>
  <si>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</si>
  <si>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</si>
  <si>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</si>
  <si>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</si>
  <si>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</si>
  <si>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</si>
  <si>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</si>
  <si>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</si>
  <si>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</si>
  <si>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</si>
  <si>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</si>
  <si>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</si>
  <si>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</si>
  <si>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</si>
  <si>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</si>
  <si>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</si>
  <si>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</si>
  <si>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</si>
  <si>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</si>
  <si>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</si>
  <si>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</si>
  <si>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</si>
  <si>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</si>
  <si>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</si>
  <si>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</si>
  <si>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</si>
  <si>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</si>
  <si>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</si>
  <si>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</si>
  <si>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</si>
  <si>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</si>
  <si>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</si>
  <si>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</si>
  <si>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</si>
  <si>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</si>
  <si>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</si>
  <si>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</si>
  <si>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</si>
  <si>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</si>
  <si>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</si>
  <si>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</si>
  <si>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</si>
  <si>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</si>
  <si>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</si>
  <si>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</si>
  <si>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</si>
  <si>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</si>
  <si>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</si>
  <si>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</si>
  <si>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</si>
  <si>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</si>
  <si>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</si>
  <si>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</si>
  <si>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</si>
  <si>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</si>
  <si>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</si>
  <si>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</si>
  <si>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</si>
  <si>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</si>
  <si>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</si>
  <si>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</si>
  <si>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</si>
  <si>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</si>
  <si>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</si>
  <si>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</si>
  <si>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</si>
  <si>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</si>
  <si>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</si>
  <si>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</si>
  <si>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</si>
  <si>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</si>
  <si>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</si>
  <si>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</si>
  <si>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</si>
  <si>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</si>
  <si>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</si>
  <si>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</si>
  <si>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</si>
  <si>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</si>
  <si>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</si>
  <si>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</si>
  <si>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</si>
  <si>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</si>
  <si>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</si>
  <si>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</si>
  <si>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</si>
  <si>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</si>
  <si>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</si>
  <si>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</si>
  <si>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</si>
  <si>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</si>
  <si>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</si>
  <si>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</si>
  <si>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</si>
  <si>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</si>
  <si>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</si>
  <si>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</si>
  <si>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</si>
  <si>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</si>
  <si>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</si>
  <si>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</si>
  <si>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</si>
  <si>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</si>
  <si>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</si>
  <si>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</si>
  <si>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</si>
  <si>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</si>
  <si>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</si>
  <si>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</si>
  <si>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</si>
  <si>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</si>
  <si>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</si>
  <si>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</si>
  <si>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</si>
  <si>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</si>
  <si>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</si>
  <si>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</si>
  <si>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</si>
  <si>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</si>
  <si>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</si>
  <si>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</si>
  <si>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</si>
  <si>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</si>
  <si>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</si>
  <si>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</si>
  <si>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</si>
  <si>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</si>
  <si>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</si>
  <si>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</si>
  <si>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</si>
  <si>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</si>
  <si>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</si>
  <si>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</si>
  <si>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</si>
  <si>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</si>
  <si>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</si>
  <si>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</si>
  <si>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</si>
  <si>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</si>
  <si>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</si>
  <si>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</si>
  <si>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</si>
  <si>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</si>
  <si>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</si>
  <si>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</si>
  <si>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</si>
  <si>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</si>
  <si>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</si>
  <si>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</si>
  <si>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</si>
  <si>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</si>
  <si>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</si>
  <si>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</si>
  <si>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</si>
  <si>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</si>
  <si>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</si>
  <si>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</si>
  <si>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</si>
  <si>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</si>
  <si>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</si>
  <si>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</si>
  <si>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</si>
  <si>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</si>
  <si>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</si>
  <si>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</si>
  <si>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</si>
  <si>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</si>
  <si>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</si>
  <si>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</si>
  <si>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</si>
  <si>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</si>
  <si>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</si>
  <si>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</si>
  <si>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</si>
  <si>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</si>
  <si>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</si>
  <si>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</si>
  <si>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</si>
  <si>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</si>
  <si>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</si>
  <si>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</si>
  <si>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</si>
  <si>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</si>
  <si>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</si>
  <si>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</si>
  <si>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</si>
  <si>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</si>
  <si>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</si>
  <si>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</si>
  <si>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</si>
  <si>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</si>
  <si>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</si>
  <si>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</si>
  <si>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</si>
  <si>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</si>
  <si>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</si>
  <si>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</si>
  <si>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</si>
  <si>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</si>
  <si>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</si>
  <si>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</si>
  <si>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</si>
  <si>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</si>
  <si>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</si>
  <si>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</si>
  <si>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</si>
  <si>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</si>
  <si>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</si>
  <si>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</si>
  <si>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</si>
  <si>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</si>
  <si>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</si>
  <si>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</si>
  <si>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</si>
  <si>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</si>
  <si>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</si>
  <si>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</si>
  <si>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</si>
  <si>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</si>
  <si>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</si>
  <si>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</si>
  <si>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</si>
  <si>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</si>
  <si>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</si>
  <si>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</si>
  <si>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</si>
  <si>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</si>
  <si>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</si>
  <si>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</si>
  <si>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</si>
  <si>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</si>
  <si>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</si>
  <si>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</si>
  <si>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</si>
  <si>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</si>
  <si>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</si>
  <si>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</si>
  <si>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</si>
  <si>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</si>
  <si>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</si>
  <si>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</si>
  <si>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</si>
  <si>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</si>
  <si>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</si>
  <si>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</si>
  <si>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</si>
  <si>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</si>
  <si>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</si>
  <si>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</si>
  <si>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</si>
  <si>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</si>
  <si>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</si>
  <si>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</si>
  <si>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</si>
  <si>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</si>
  <si>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</si>
  <si>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</si>
  <si>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</si>
  <si>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</si>
  <si>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</si>
  <si>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</si>
  <si>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</si>
  <si>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</si>
  <si>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</si>
  <si>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</si>
  <si>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</si>
  <si>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</si>
  <si>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</si>
  <si>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</si>
  <si>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</si>
  <si>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</si>
  <si>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</si>
  <si>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</si>
  <si>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</si>
  <si>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</si>
  <si>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</si>
  <si>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</si>
  <si>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</si>
  <si>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</si>
  <si>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</si>
  <si>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</si>
  <si>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</si>
  <si>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</si>
  <si>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</si>
  <si>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</si>
  <si>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</si>
  <si>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</si>
  <si>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</si>
  <si>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</si>
  <si>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</si>
  <si>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</si>
  <si>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</si>
  <si>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</si>
  <si>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</si>
  <si>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</si>
  <si>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</si>
  <si>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</si>
  <si>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</si>
  <si>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</si>
  <si>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</si>
  <si>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</si>
  <si>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</si>
  <si>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</si>
  <si>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</si>
  <si>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</si>
  <si>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</si>
  <si>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</si>
  <si>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</si>
  <si>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</si>
  <si>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</si>
  <si>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</si>
  <si>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</si>
  <si>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</si>
  <si>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</si>
  <si>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</si>
  <si>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</si>
  <si>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</si>
  <si>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</si>
  <si>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</si>
  <si>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</si>
  <si>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</si>
  <si>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</si>
  <si>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</si>
  <si>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</si>
  <si>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</si>
  <si>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</si>
  <si>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</si>
  <si>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</si>
  <si>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</si>
  <si>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</si>
  <si>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</si>
  <si>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</si>
  <si>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</si>
  <si>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</si>
  <si>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</si>
  <si>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</si>
  <si>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</si>
  <si>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</si>
  <si>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</si>
  <si>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</si>
  <si>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</si>
  <si>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</si>
  <si>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</si>
  <si>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</si>
  <si>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</si>
  <si>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</si>
  <si>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</si>
  <si>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</si>
  <si>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</si>
  <si>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</si>
  <si>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</si>
  <si>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</si>
  <si>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</si>
  <si>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</si>
  <si>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</si>
  <si>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</si>
  <si>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</si>
  <si>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</si>
  <si>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</si>
  <si>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</si>
  <si>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</si>
  <si>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</si>
  <si>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</si>
  <si>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</si>
  <si>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</si>
  <si>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</si>
  <si>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</si>
  <si>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</si>
  <si>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</si>
  <si>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</si>
  <si>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</si>
  <si>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</si>
  <si>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</si>
  <si>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</si>
  <si>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</si>
  <si>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</si>
  <si>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</si>
  <si>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</si>
  <si>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</si>
  <si>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</si>
  <si>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</si>
  <si>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</si>
  <si>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</si>
  <si>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</si>
  <si>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</si>
  <si>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</si>
  <si>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</si>
  <si>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</si>
  <si>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</si>
  <si>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</si>
  <si>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</si>
  <si>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</si>
  <si>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</si>
  <si>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</si>
  <si>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</si>
  <si>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</si>
  <si>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</si>
  <si>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</si>
  <si>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</si>
  <si>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</si>
  <si>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</si>
  <si>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</si>
  <si>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</si>
  <si>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</si>
  <si>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</si>
  <si>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</si>
  <si>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</si>
  <si>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</si>
  <si>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</si>
  <si>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</si>
  <si>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</si>
  <si>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</si>
  <si>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</si>
  <si>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</si>
  <si>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</si>
  <si>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</si>
  <si>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</si>
  <si>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</si>
  <si>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</si>
  <si>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</si>
  <si>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</si>
  <si>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</si>
  <si>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</si>
  <si>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</si>
  <si>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</si>
  <si>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</si>
  <si>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</si>
  <si>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</si>
  <si>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</si>
  <si>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</si>
  <si>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</si>
  <si>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</si>
  <si>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</si>
  <si>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</si>
  <si>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</si>
  <si>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</si>
  <si>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</si>
  <si>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</si>
  <si>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</si>
  <si>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</si>
  <si>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</si>
  <si>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</si>
  <si>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</si>
  <si>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</si>
  <si>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</si>
  <si>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</si>
  <si>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</si>
  <si>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</si>
  <si>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</si>
  <si>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</si>
  <si>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</si>
  <si>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</si>
  <si>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</si>
  <si>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</si>
  <si>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</si>
  <si>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</si>
  <si>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</si>
  <si>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</si>
  <si>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</si>
  <si>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</si>
  <si>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</si>
  <si>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</si>
  <si>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</si>
  <si>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</si>
  <si>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</si>
  <si>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</si>
  <si>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</si>
  <si>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</si>
  <si>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</si>
  <si>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</si>
  <si>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</si>
  <si>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</si>
  <si>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</si>
  <si>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</si>
  <si>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</si>
  <si>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</si>
  <si>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</si>
  <si>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</si>
  <si>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</si>
  <si>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</si>
  <si>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</si>
  <si>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</si>
  <si>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</si>
  <si>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</si>
  <si>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</si>
  <si>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</si>
  <si>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</si>
  <si>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</si>
  <si>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</si>
  <si>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</si>
  <si>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</si>
  <si>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</si>
  <si>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</si>
  <si>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</si>
  <si>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</si>
  <si>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</si>
  <si>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</si>
  <si>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</si>
  <si>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</si>
  <si>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</si>
  <si>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</si>
  <si>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</si>
  <si>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</si>
  <si>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</si>
  <si>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</si>
  <si>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</si>
  <si>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</si>
  <si>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</si>
  <si>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</si>
  <si>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</si>
  <si>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</si>
  <si>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</si>
  <si>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</si>
  <si>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</si>
  <si>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</si>
  <si>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</si>
  <si>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</si>
  <si>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</si>
  <si>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</si>
  <si>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</si>
  <si>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</si>
  <si>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</si>
  <si>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</si>
  <si>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</si>
  <si>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</si>
  <si>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</si>
  <si>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</si>
  <si>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</si>
  <si>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</si>
  <si>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</si>
  <si>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</si>
  <si>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</si>
  <si>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</si>
  <si>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</si>
  <si>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</si>
  <si>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</si>
  <si>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</si>
  <si>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</si>
  <si>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</si>
  <si>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</si>
  <si>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</si>
  <si>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</si>
  <si>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</si>
  <si>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</si>
  <si>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</si>
  <si>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</si>
  <si>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</si>
  <si>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</si>
  <si>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</si>
  <si>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</si>
  <si>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</si>
  <si>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</si>
  <si>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</si>
  <si>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</si>
  <si>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</si>
  <si>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</si>
  <si>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</si>
  <si>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</si>
  <si>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</si>
  <si>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</si>
  <si>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</si>
  <si>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</si>
  <si>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</si>
  <si>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</si>
  <si>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</si>
  <si>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</si>
  <si>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</si>
  <si>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</si>
  <si>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</si>
  <si>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</si>
  <si>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</si>
  <si>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</si>
  <si>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</si>
  <si>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</si>
  <si>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</si>
  <si>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</si>
  <si>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</si>
  <si>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</si>
  <si>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</si>
  <si>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</si>
  <si>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</si>
  <si>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</si>
  <si>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</si>
  <si>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</si>
  <si>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</si>
  <si>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</si>
  <si>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</si>
  <si>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</si>
  <si>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</si>
  <si>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</si>
  <si>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</si>
  <si>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</si>
  <si>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</si>
  <si>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</si>
  <si>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</si>
  <si>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</si>
  <si>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</si>
  <si>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</si>
  <si>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</si>
  <si>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</si>
  <si>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</si>
  <si>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</si>
  <si>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</si>
  <si>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</si>
  <si>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</si>
  <si>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</si>
  <si>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</si>
  <si>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</si>
  <si>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</si>
  <si>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</si>
  <si>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</si>
  <si>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</si>
  <si>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</si>
  <si>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</si>
  <si>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</si>
  <si>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</si>
  <si>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</si>
  <si>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</si>
  <si>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</si>
  <si>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</si>
  <si>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</si>
  <si>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</si>
  <si>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</si>
  <si>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</si>
  <si>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</si>
  <si>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</si>
  <si>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</si>
  <si>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</si>
  <si>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</si>
  <si>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</si>
  <si>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</si>
  <si>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</si>
  <si>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</si>
  <si>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</si>
  <si>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</si>
  <si>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</si>
  <si>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</si>
  <si>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</si>
  <si>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</si>
  <si>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</si>
  <si>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</si>
  <si>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</si>
  <si>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</si>
  <si>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</si>
  <si>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</si>
  <si>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</si>
  <si>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</si>
  <si>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</si>
  <si>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</si>
  <si>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</si>
  <si>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</si>
  <si>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</si>
  <si>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</si>
  <si>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</si>
  <si>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</si>
  <si>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</si>
  <si>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</si>
  <si>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</si>
  <si>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</si>
  <si>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</si>
  <si>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</si>
  <si>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</si>
  <si>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</si>
  <si>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</si>
  <si>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</si>
  <si>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</si>
  <si>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</si>
  <si>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</si>
  <si>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</si>
  <si>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</si>
  <si>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</si>
  <si>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</si>
  <si>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</si>
  <si>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</si>
  <si>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</si>
  <si>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</si>
  <si>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</si>
  <si>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</si>
  <si>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</si>
  <si>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</si>
  <si>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</si>
  <si>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</si>
  <si>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</si>
  <si>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</si>
  <si>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</si>
  <si>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</si>
  <si>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</si>
  <si>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</si>
  <si>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</si>
  <si>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</si>
  <si>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</si>
  <si>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</si>
  <si>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</si>
  <si>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</si>
  <si>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</si>
  <si>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</si>
  <si>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</si>
  <si>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</si>
  <si>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</si>
  <si>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</si>
  <si>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</si>
  <si>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</si>
  <si>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</si>
  <si>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</si>
  <si>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</si>
  <si>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</si>
  <si>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</si>
  <si>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</si>
  <si>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</si>
  <si>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</si>
  <si>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</si>
  <si>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</si>
  <si>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</si>
  <si>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</si>
  <si>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</si>
  <si>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</si>
  <si>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</si>
  <si>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</si>
  <si>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</si>
  <si>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</si>
  <si>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</si>
  <si>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</si>
  <si>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</si>
  <si>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</si>
  <si>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</si>
  <si>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</si>
  <si>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</si>
  <si>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</si>
  <si>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</si>
  <si>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</si>
  <si>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</si>
  <si>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</si>
  <si>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</si>
  <si>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</si>
  <si>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</si>
  <si>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</si>
  <si>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</si>
  <si>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</si>
  <si>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</si>
  <si>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</si>
  <si>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</si>
  <si>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</si>
  <si>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</si>
  <si>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</si>
  <si>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</si>
  <si>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</si>
  <si>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</si>
  <si>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</si>
  <si>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</si>
  <si>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</si>
  <si>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</si>
  <si>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</si>
  <si>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</si>
  <si>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</si>
  <si>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</si>
  <si>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</si>
  <si>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</si>
  <si>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</si>
  <si>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</si>
  <si>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</si>
  <si>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</si>
  <si>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</si>
  <si>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</si>
  <si>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</si>
  <si>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</si>
  <si>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</si>
  <si>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</si>
  <si>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</si>
  <si>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</si>
  <si>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</si>
  <si>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</si>
  <si>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</si>
  <si>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</si>
  <si>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</si>
  <si>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</si>
  <si>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</si>
  <si>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</si>
  <si>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</si>
  <si>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</si>
  <si>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</si>
  <si>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</si>
  <si>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</si>
  <si>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</si>
  <si>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</si>
  <si>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</si>
  <si>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</si>
  <si>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</si>
  <si>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</si>
  <si>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</si>
  <si>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</si>
  <si>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</si>
  <si>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</si>
  <si>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</si>
  <si>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</si>
  <si>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</si>
  <si>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</si>
  <si>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</si>
  <si>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</si>
  <si>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</si>
  <si>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</si>
  <si>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</si>
  <si>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</si>
  <si>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</si>
  <si>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</si>
  <si>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</si>
  <si>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</si>
  <si>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</si>
  <si>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</si>
  <si>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</si>
  <si>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</si>
  <si>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</si>
  <si>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</si>
  <si>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</si>
  <si>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</si>
  <si>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</si>
  <si>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</si>
  <si>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</si>
  <si>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</si>
  <si>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</si>
  <si>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</si>
  <si>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</si>
  <si>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</si>
  <si>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</si>
  <si>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</si>
  <si>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</si>
  <si>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</si>
  <si>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</si>
  <si>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</si>
  <si>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</si>
  <si>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</si>
  <si>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</si>
  <si>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</si>
  <si>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</si>
  <si>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</si>
  <si>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</si>
  <si>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</si>
  <si>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</si>
  <si>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</si>
  <si>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</si>
  <si>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</si>
  <si>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</si>
  <si>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</si>
  <si>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</si>
  <si>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</si>
  <si>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</si>
  <si>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</si>
  <si>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</si>
  <si>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</si>
  <si>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</si>
  <si>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</si>
  <si>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</si>
  <si>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</si>
  <si>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</si>
  <si>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</si>
  <si>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</si>
  <si>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</si>
  <si>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</si>
  <si>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</si>
  <si>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</si>
  <si>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</si>
  <si>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</si>
  <si>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</si>
  <si>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</si>
  <si>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</si>
  <si>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</si>
  <si>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</si>
  <si>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</si>
  <si>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</si>
  <si>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</si>
  <si>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</si>
  <si>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</si>
  <si>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</si>
  <si>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</si>
  <si>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</si>
  <si>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</si>
  <si>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</si>
  <si>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</si>
  <si>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</si>
  <si>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</si>
  <si>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</si>
  <si>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</si>
  <si>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</si>
  <si>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</si>
  <si>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</si>
  <si>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</si>
  <si>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</si>
  <si>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</si>
  <si>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</si>
  <si>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</si>
  <si>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</si>
  <si>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</si>
  <si>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</si>
  <si>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</si>
  <si>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</si>
  <si>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</si>
  <si>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</si>
  <si>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</si>
  <si>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</si>
  <si>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</si>
  <si>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</si>
  <si>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</si>
  <si>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</si>
  <si>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</si>
  <si>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</si>
  <si>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</si>
  <si>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</si>
  <si>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</si>
  <si>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</si>
  <si>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</si>
  <si>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</si>
  <si>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</si>
  <si>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</si>
  <si>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</si>
  <si>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</si>
  <si>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</si>
  <si>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</si>
  <si>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</si>
  <si>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</si>
  <si>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</si>
  <si>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</si>
  <si>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</si>
  <si>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</si>
  <si>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</si>
  <si>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</si>
  <si>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</si>
  <si>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</si>
  <si>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</si>
  <si>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</si>
  <si>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</si>
  <si>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</si>
  <si>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</si>
  <si>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</si>
  <si>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</si>
  <si>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</si>
  <si>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</si>
  <si>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</si>
  <si>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</si>
  <si>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</si>
  <si>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</si>
  <si>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</si>
  <si>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</si>
  <si>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</si>
  <si>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</si>
  <si>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</si>
  <si>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</si>
  <si>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</si>
  <si>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</si>
  <si>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</si>
  <si>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</si>
  <si>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</si>
  <si>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</si>
  <si>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</si>
  <si>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</si>
  <si>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</si>
  <si>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</si>
  <si>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</si>
  <si>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</si>
  <si>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</si>
  <si>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</si>
  <si>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</si>
  <si>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</si>
  <si>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</si>
  <si>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</si>
  <si>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</si>
  <si>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</si>
  <si>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</si>
  <si>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</si>
  <si>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</si>
  <si>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</si>
  <si>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</si>
  <si>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</si>
  <si>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</si>
  <si>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</si>
  <si>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</si>
  <si>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</si>
  <si>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</si>
  <si>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</si>
  <si>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</si>
  <si>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</si>
  <si>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</si>
  <si>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</si>
  <si>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</si>
  <si>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</si>
  <si>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</si>
  <si>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</si>
  <si>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</si>
  <si>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</si>
  <si>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</si>
  <si>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</si>
  <si>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</si>
  <si>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</si>
  <si>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</si>
  <si>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</si>
  <si>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</si>
  <si>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</si>
  <si>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</si>
  <si>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</si>
  <si>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</si>
  <si>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</si>
  <si>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</si>
  <si>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</si>
  <si>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</si>
  <si>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</si>
  <si>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</si>
  <si>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</si>
  <si>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</si>
  <si>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</si>
  <si>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</si>
  <si>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</si>
  <si>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</si>
  <si>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</si>
  <si>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</si>
  <si>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</si>
  <si>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</si>
  <si>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</si>
  <si>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</si>
  <si>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</si>
  <si>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</si>
  <si>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</si>
  <si>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</si>
  <si>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</si>
  <si>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</si>
  <si>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</si>
  <si>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</si>
  <si>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</si>
  <si>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</si>
  <si>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</si>
  <si>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</si>
  <si>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</si>
  <si>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</si>
  <si>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</si>
  <si>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</si>
  <si>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</si>
  <si>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</si>
  <si>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</si>
  <si>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</si>
  <si>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</si>
  <si>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</si>
  <si>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</si>
  <si>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</si>
  <si>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</si>
  <si>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</si>
  <si>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</si>
  <si>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</si>
  <si>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</si>
  <si>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</si>
  <si>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</si>
  <si>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</si>
  <si>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</si>
  <si>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</si>
  <si>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</si>
  <si>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</si>
  <si>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</si>
  <si>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</si>
  <si>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</si>
  <si>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</si>
  <si>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</si>
  <si>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</si>
  <si>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</si>
  <si>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</si>
  <si>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</si>
  <si>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</si>
  <si>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</si>
  <si>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</si>
  <si>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</si>
  <si>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</si>
  <si>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</si>
  <si>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</si>
  <si>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</si>
  <si>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</si>
  <si>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</si>
  <si>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</si>
  <si>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</si>
  <si>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</si>
  <si>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</si>
  <si>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</si>
  <si>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</si>
  <si>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</si>
  <si>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</si>
  <si>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</si>
  <si>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</si>
  <si>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</si>
  <si>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</si>
  <si>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</si>
  <si>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</si>
  <si>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</si>
  <si>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</si>
  <si>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</si>
  <si>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</si>
  <si>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</si>
  <si>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</si>
  <si>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</si>
  <si>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</si>
  <si>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</si>
  <si>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</si>
  <si>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</si>
  <si>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</si>
  <si>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</si>
  <si>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</si>
  <si>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</si>
  <si>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</si>
  <si>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</si>
  <si>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</si>
  <si>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</si>
  <si>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</si>
  <si>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</si>
  <si>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</si>
  <si>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</si>
  <si>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</si>
  <si>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</si>
  <si>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</si>
  <si>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</si>
  <si>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</si>
  <si>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</si>
  <si>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</si>
  <si>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</si>
  <si>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</si>
  <si>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</si>
  <si>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</si>
  <si>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</si>
  <si>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</si>
  <si>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</si>
  <si>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</si>
  <si>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</si>
  <si>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</si>
  <si>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</si>
  <si>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</si>
  <si>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</si>
  <si>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</si>
  <si>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</si>
  <si>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</si>
  <si>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</si>
  <si>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</si>
  <si>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</si>
  <si>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</si>
  <si>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</si>
  <si>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</si>
  <si>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</si>
  <si>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</si>
  <si>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</si>
  <si>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</si>
  <si>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</si>
  <si>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</si>
  <si>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</si>
  <si>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</si>
  <si>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</si>
  <si>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</si>
  <si>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</si>
  <si>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</si>
  <si>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</si>
  <si>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</si>
  <si>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</si>
  <si>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</si>
  <si>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</si>
  <si>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</si>
  <si>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</si>
  <si>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</si>
  <si>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</si>
  <si>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</si>
  <si>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</si>
  <si>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</si>
  <si>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</si>
  <si>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</si>
  <si>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</si>
  <si>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</si>
  <si>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</si>
  <si>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</si>
  <si>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</si>
  <si>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</si>
  <si>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</si>
  <si>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</si>
  <si>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</si>
  <si>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</si>
  <si>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</si>
  <si>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</si>
  <si>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</si>
  <si>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</si>
  <si>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</si>
  <si>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</si>
  <si>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</si>
  <si>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</si>
  <si>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</si>
  <si>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</si>
  <si>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</si>
  <si>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</si>
  <si>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</si>
  <si>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</si>
  <si>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</si>
  <si>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</si>
  <si>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</si>
  <si>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</si>
  <si>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</si>
  <si>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</si>
  <si>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</si>
  <si>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</si>
  <si>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</si>
  <si>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</si>
  <si>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</si>
  <si>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</si>
  <si>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</si>
  <si>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</si>
  <si>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</si>
  <si>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</si>
  <si>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</si>
  <si>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</si>
  <si>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</si>
  <si>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</si>
  <si>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</si>
  <si>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</si>
  <si>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</si>
  <si>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</si>
  <si>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</si>
  <si>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</si>
  <si>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</si>
  <si>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</si>
  <si>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</si>
  <si>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</si>
  <si>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</si>
  <si>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</si>
  <si>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</si>
  <si>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</si>
  <si>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</si>
  <si>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</si>
  <si>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</si>
  <si>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</si>
  <si>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</si>
  <si>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</si>
  <si>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</si>
  <si>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</si>
  <si>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</si>
  <si>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</si>
  <si>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</si>
  <si>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</si>
  <si>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</si>
  <si>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</si>
  <si>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</si>
  <si>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</si>
  <si>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</si>
  <si>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</si>
  <si>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</si>
  <si>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</si>
  <si>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</si>
  <si>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</si>
  <si>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</si>
  <si>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</si>
  <si>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</si>
  <si>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</si>
  <si>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</si>
  <si>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</si>
  <si>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</si>
  <si>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</si>
  <si>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</si>
  <si>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</si>
  <si>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</si>
  <si>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</si>
  <si>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</si>
  <si>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</si>
  <si>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</si>
  <si>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</si>
  <si>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</si>
  <si>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</si>
  <si>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</si>
  <si>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</si>
  <si>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</si>
  <si>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</si>
  <si>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</si>
  <si>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</si>
  <si>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</si>
  <si>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</si>
  <si>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</si>
  <si>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</si>
  <si>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</si>
  <si>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</si>
  <si>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</si>
  <si>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</si>
  <si>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</si>
  <si>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</si>
  <si>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</si>
  <si>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</si>
  <si>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</si>
  <si>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</si>
  <si>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</si>
  <si>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</si>
  <si>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</si>
  <si>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</si>
  <si>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</si>
  <si>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</si>
  <si>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</si>
  <si>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</si>
  <si>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</si>
  <si>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</si>
  <si>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</si>
  <si>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</si>
  <si>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</si>
  <si>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</si>
  <si>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</si>
  <si>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</si>
  <si>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</si>
  <si>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</si>
  <si>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</si>
  <si>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</si>
  <si>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</si>
  <si>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</si>
  <si>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</si>
  <si>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</si>
  <si>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</si>
  <si>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</si>
  <si>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</si>
  <si>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</si>
  <si>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</si>
  <si>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</si>
  <si>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</si>
  <si>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</si>
  <si>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</si>
  <si>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</si>
  <si>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</si>
  <si>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</si>
  <si>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</si>
  <si>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</si>
  <si>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</si>
  <si>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</si>
  <si>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</si>
  <si>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</si>
  <si>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</si>
  <si>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</si>
  <si>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</si>
  <si>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</si>
  <si>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</si>
  <si>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</si>
  <si>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</si>
  <si>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</si>
  <si>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</si>
  <si>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</si>
  <si>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</si>
  <si>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</si>
  <si>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</si>
  <si>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</si>
  <si>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</si>
  <si>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</si>
  <si>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</si>
  <si>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</si>
  <si>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</si>
  <si>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</si>
  <si>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</si>
  <si>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</si>
  <si>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</si>
  <si>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</si>
  <si>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</si>
  <si>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</si>
  <si>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</si>
  <si>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</si>
  <si>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</si>
  <si>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</si>
  <si>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</si>
  <si>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</si>
  <si>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</si>
  <si>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</si>
  <si>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</si>
  <si>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</si>
  <si>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</si>
  <si>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</si>
  <si>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</si>
  <si>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</si>
  <si>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</si>
  <si>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</si>
  <si>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</si>
  <si>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</si>
  <si>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</si>
  <si>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</si>
  <si>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</si>
  <si>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</si>
  <si>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</si>
  <si>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</si>
  <si>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</si>
  <si>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</si>
  <si>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</si>
  <si>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</si>
  <si>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</si>
  <si>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</si>
  <si>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</si>
  <si>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</si>
  <si>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</si>
  <si>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</si>
  <si>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</si>
  <si>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</si>
  <si>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</si>
  <si>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</si>
  <si>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</si>
  <si>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</si>
  <si>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</si>
  <si>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</si>
  <si>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</si>
  <si>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</si>
  <si>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</si>
  <si>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</si>
  <si>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</si>
  <si>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</si>
  <si>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</si>
  <si>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</si>
  <si>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</si>
  <si>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</si>
  <si>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</si>
  <si>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</si>
  <si>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</si>
  <si>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</si>
  <si>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</si>
  <si>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</si>
  <si>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</si>
  <si>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</si>
  <si>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</si>
  <si>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</si>
  <si>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</si>
  <si>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</si>
  <si>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</si>
  <si>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</si>
  <si>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</si>
  <si>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</si>
  <si>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</si>
  <si>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</si>
  <si>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</si>
  <si>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</si>
  <si>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</si>
  <si>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</si>
  <si>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</si>
  <si>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</si>
  <si>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</si>
  <si>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</si>
  <si>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</si>
  <si>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</si>
  <si>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</si>
  <si>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</si>
  <si>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</si>
  <si>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</si>
  <si>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</si>
  <si>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</si>
  <si>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</si>
  <si>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</si>
  <si>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</si>
  <si>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</si>
  <si>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</si>
  <si>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</si>
  <si>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</si>
  <si>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</si>
  <si>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</si>
  <si>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</si>
  <si>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</si>
  <si>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</si>
  <si>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</si>
  <si>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</si>
  <si>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</si>
  <si>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</si>
  <si>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</si>
  <si>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</si>
  <si>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</si>
  <si>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</si>
  <si>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</si>
  <si>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</si>
  <si>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</si>
  <si>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</si>
  <si>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</si>
  <si>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</si>
  <si>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</si>
  <si>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</si>
  <si>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</si>
  <si>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</si>
  <si>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</si>
  <si>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</si>
  <si>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</si>
  <si>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</si>
  <si>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</si>
  <si>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</si>
  <si>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</si>
  <si>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</si>
  <si>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</si>
  <si>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</si>
  <si>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</si>
  <si>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</si>
  <si>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</si>
  <si>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</si>
  <si>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</si>
  <si>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</si>
  <si>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</si>
  <si>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</si>
  <si>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</si>
  <si>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</si>
  <si>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</si>
  <si>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</si>
  <si>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</si>
  <si>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</si>
  <si>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</si>
  <si>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</si>
  <si>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</si>
  <si>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</si>
  <si>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</si>
  <si>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</si>
  <si>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</si>
  <si>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</si>
  <si>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</si>
  <si>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</si>
  <si>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</si>
  <si>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</si>
  <si>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</si>
  <si>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</si>
  <si>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</si>
  <si>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</si>
  <si>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</si>
  <si>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</si>
  <si>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</si>
  <si>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</si>
  <si>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</si>
  <si>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</si>
  <si>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</si>
  <si>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</si>
  <si>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</si>
  <si>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</si>
  <si>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</si>
  <si>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</si>
  <si>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</si>
  <si>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</si>
  <si>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</si>
  <si>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</si>
  <si>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</si>
  <si>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</si>
  <si>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</si>
  <si>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</si>
  <si>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</si>
  <si>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</si>
  <si>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</si>
  <si>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</si>
  <si>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</si>
  <si>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</si>
  <si>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</si>
  <si>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</si>
  <si>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</si>
  <si>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</si>
  <si>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</si>
  <si>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</si>
  <si>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</si>
  <si>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</si>
  <si>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</si>
  <si>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</si>
  <si>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</si>
  <si>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</si>
  <si>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</si>
  <si>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</si>
  <si>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</si>
  <si>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</si>
  <si>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</si>
  <si>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</si>
  <si>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</si>
  <si>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</si>
  <si>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</si>
  <si>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</si>
  <si>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</si>
  <si>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</si>
  <si>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</si>
  <si>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</si>
  <si>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</si>
  <si>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</si>
  <si>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</si>
  <si>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</si>
  <si>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</si>
  <si>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</si>
  <si>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</si>
  <si>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</si>
  <si>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</si>
  <si>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</si>
  <si>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</si>
  <si>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</si>
  <si>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</si>
  <si>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</si>
  <si>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</si>
  <si>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</si>
  <si>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</si>
  <si>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</si>
  <si>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</si>
  <si>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</si>
  <si>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</si>
  <si>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</si>
  <si>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</si>
  <si>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</si>
  <si>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</si>
  <si>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</si>
  <si>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</si>
  <si>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</si>
  <si>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</si>
  <si>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</si>
  <si>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</si>
  <si>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</si>
  <si>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</si>
  <si>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</si>
  <si>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</si>
  <si>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</si>
  <si>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</si>
  <si>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</si>
  <si>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</si>
  <si>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</si>
  <si>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</si>
  <si>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</si>
  <si>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</si>
  <si>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</si>
  <si>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</si>
  <si>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</si>
  <si>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</si>
  <si>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</si>
  <si>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</si>
  <si>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</si>
  <si>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</si>
  <si>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</si>
  <si>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</si>
  <si>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</si>
  <si>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</si>
  <si>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</si>
  <si>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</si>
  <si>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</si>
  <si>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</si>
  <si>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</si>
  <si>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</si>
  <si>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</si>
  <si>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</si>
  <si>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</si>
  <si>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</si>
  <si>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</si>
  <si>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</si>
  <si>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</si>
  <si>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</si>
  <si>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</si>
  <si>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</si>
  <si>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</si>
  <si>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</si>
  <si>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</si>
  <si>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</si>
  <si>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</si>
  <si>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</si>
  <si>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</si>
  <si>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</si>
  <si>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</si>
  <si>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</si>
  <si>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</si>
  <si>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</si>
  <si>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</si>
  <si>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</si>
  <si>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</si>
  <si>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</si>
  <si>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</si>
  <si>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</si>
  <si>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</si>
  <si>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</si>
  <si>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</si>
  <si>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</si>
  <si>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</si>
  <si>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</si>
  <si>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</si>
  <si>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</si>
  <si>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</si>
  <si>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</si>
  <si>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</si>
  <si>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</si>
  <si>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</si>
  <si>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</si>
  <si>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</si>
  <si>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</si>
  <si>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</si>
  <si>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</si>
  <si>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</si>
  <si>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</si>
  <si>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</si>
  <si>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</si>
  <si>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</si>
  <si>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</si>
  <si>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</si>
  <si>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</si>
  <si>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</si>
  <si>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</si>
  <si>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</si>
  <si>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</si>
  <si>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</si>
  <si>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</si>
  <si>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</si>
  <si>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</si>
  <si>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</si>
  <si>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</si>
  <si>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</si>
  <si>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</si>
  <si>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</si>
  <si>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</si>
  <si>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</si>
  <si>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</si>
  <si>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</si>
  <si>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</si>
  <si>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</si>
  <si>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</si>
  <si>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</si>
  <si>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</si>
  <si>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</si>
  <si>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</si>
  <si>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</si>
  <si>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</si>
  <si>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</si>
  <si>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</si>
  <si>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</si>
  <si>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</si>
  <si>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</si>
  <si>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</si>
  <si>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</si>
  <si>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</si>
  <si>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</si>
  <si>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</si>
  <si>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</si>
  <si>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</si>
  <si>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</si>
  <si>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</si>
  <si>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</si>
  <si>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</si>
  <si>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</si>
  <si>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</si>
  <si>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</si>
  <si>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</si>
  <si>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</si>
  <si>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</si>
  <si>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</si>
  <si>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</si>
  <si>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</si>
  <si>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</si>
  <si>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</si>
  <si>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</si>
  <si>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</si>
  <si>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</si>
  <si>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</si>
  <si>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</si>
  <si>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</si>
  <si>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</si>
  <si>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</si>
  <si>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</si>
  <si>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</si>
  <si>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</si>
  <si>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</si>
  <si>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</si>
  <si>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</si>
  <si>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</si>
  <si>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</si>
  <si>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</si>
  <si>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</si>
  <si>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</si>
  <si>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</si>
  <si>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</si>
  <si>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</si>
  <si>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</si>
  <si>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</si>
  <si>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</si>
  <si>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</si>
  <si>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</si>
  <si>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</si>
  <si>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</si>
  <si>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</si>
  <si>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</si>
  <si>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</si>
  <si>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</si>
  <si>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</si>
  <si>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</si>
  <si>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</si>
  <si>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</si>
  <si>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</si>
  <si>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</si>
  <si>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</si>
  <si>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</si>
  <si>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</si>
  <si>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</si>
  <si>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</si>
  <si>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</si>
  <si>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</si>
  <si>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</si>
  <si>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</si>
  <si>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</si>
  <si>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</si>
  <si>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</si>
  <si>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</si>
  <si>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</si>
  <si>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</si>
  <si>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</si>
  <si>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</si>
  <si>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</si>
  <si>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</si>
  <si>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</si>
  <si>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</si>
  <si>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</si>
  <si>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</si>
  <si>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</si>
  <si>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</si>
  <si>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</si>
  <si>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</si>
  <si>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</si>
  <si>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</si>
  <si>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</si>
  <si>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</si>
  <si>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</si>
  <si>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</si>
  <si>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</si>
  <si>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</si>
  <si>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</si>
  <si>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</si>
  <si>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</si>
  <si>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</si>
  <si>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</si>
  <si>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</si>
  <si>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</si>
  <si>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</si>
  <si>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</si>
  <si>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</si>
  <si>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</si>
  <si>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</si>
  <si>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</si>
  <si>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</si>
  <si>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</si>
  <si>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</si>
  <si>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</si>
  <si>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</si>
  <si>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</si>
  <si>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</si>
  <si>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</si>
  <si>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</si>
  <si>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</si>
  <si>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</si>
  <si>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</si>
  <si>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</si>
  <si>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</si>
  <si>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</si>
  <si>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</si>
  <si>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</si>
  <si>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</si>
  <si>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</si>
  <si>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</si>
  <si>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</si>
  <si>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</si>
  <si>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</si>
  <si>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</si>
  <si>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</si>
  <si>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</si>
  <si>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</si>
  <si>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</si>
  <si>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</si>
  <si>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</si>
  <si>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</si>
  <si>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</si>
  <si>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</si>
  <si>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</si>
  <si>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</si>
  <si>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</si>
  <si>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</si>
  <si>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</si>
  <si>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</si>
  <si>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</si>
  <si>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</si>
  <si>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</si>
  <si>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</si>
  <si>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</si>
  <si>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</si>
  <si>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</si>
  <si>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</si>
  <si>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</si>
  <si>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</si>
  <si>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</si>
  <si>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</si>
  <si>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</si>
  <si>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</si>
  <si>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</si>
  <si>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</si>
  <si>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</si>
  <si>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</si>
  <si>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</si>
  <si>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</si>
  <si>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</si>
  <si>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</si>
  <si>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</si>
  <si>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</si>
  <si>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</si>
  <si>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</si>
  <si>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</si>
  <si>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</si>
  <si>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</si>
  <si>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</si>
  <si>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</si>
  <si>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</si>
  <si>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</si>
  <si>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</si>
  <si>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</si>
  <si>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</si>
  <si>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</si>
  <si>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</si>
  <si>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</si>
  <si>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</si>
  <si>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</si>
  <si>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</si>
  <si>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</si>
  <si>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</si>
  <si>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</si>
  <si>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</si>
  <si>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</si>
  <si>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</si>
  <si>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</si>
  <si>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</si>
  <si>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</si>
  <si>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</si>
  <si>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</si>
  <si>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</si>
  <si>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</si>
  <si>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</si>
  <si>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</si>
  <si>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</si>
  <si>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</si>
  <si>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</si>
  <si>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</si>
  <si>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</si>
  <si>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</si>
  <si>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</si>
  <si>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</si>
  <si>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</si>
  <si>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</si>
  <si>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</si>
  <si>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</si>
  <si>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</si>
  <si>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</si>
  <si>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</si>
  <si>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</si>
  <si>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</si>
  <si>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</si>
  <si>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</si>
  <si>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</si>
  <si>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</si>
  <si>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</si>
  <si>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</si>
  <si>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</si>
  <si>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</si>
  <si>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</si>
  <si>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</si>
  <si>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</si>
  <si>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</si>
  <si>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</si>
  <si>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</si>
  <si>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</si>
  <si>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</si>
  <si>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</si>
  <si>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</si>
  <si>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</si>
  <si>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</si>
  <si>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</si>
  <si>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</si>
  <si>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</si>
  <si>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</si>
  <si>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</si>
  <si>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</si>
  <si>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</si>
  <si>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</si>
  <si>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</si>
  <si>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</si>
  <si>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</si>
  <si>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</si>
  <si>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</si>
  <si>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</si>
  <si>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</si>
  <si>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</si>
  <si>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</si>
  <si>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</si>
  <si>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</si>
  <si>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</si>
  <si>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</si>
  <si>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</si>
  <si>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</si>
  <si>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</si>
  <si>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</si>
  <si>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</si>
  <si>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</si>
  <si>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</si>
  <si>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</si>
  <si>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</si>
  <si>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</si>
  <si>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</si>
  <si>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</si>
  <si>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</si>
  <si>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</si>
  <si>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</si>
  <si>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</si>
  <si>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</si>
  <si>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</si>
  <si>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</si>
  <si>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</si>
  <si>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</si>
  <si>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</si>
  <si>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</si>
  <si>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</si>
  <si>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</si>
  <si>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</si>
  <si>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</si>
  <si>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</si>
  <si>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</si>
  <si>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</si>
  <si>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</si>
  <si>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</si>
  <si>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</si>
  <si>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</si>
  <si>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</si>
  <si>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</si>
  <si>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</si>
  <si>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</si>
  <si>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</si>
  <si>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</si>
  <si>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</si>
  <si>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</si>
  <si>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</si>
  <si>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</si>
  <si>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</si>
  <si>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</si>
  <si>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</si>
  <si>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</si>
  <si>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</si>
  <si>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</si>
  <si>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</si>
  <si>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</si>
  <si>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</si>
  <si>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</si>
  <si>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</si>
  <si>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</si>
  <si>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</si>
  <si>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</si>
  <si>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</si>
  <si>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</si>
  <si>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</si>
  <si>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</si>
  <si>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</si>
  <si>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</si>
  <si>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</si>
  <si>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</si>
  <si>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</si>
  <si>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</si>
  <si>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</si>
  <si>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</si>
  <si>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</si>
  <si>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</si>
  <si>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</si>
  <si>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</si>
  <si>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</si>
  <si>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</si>
  <si>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</si>
  <si>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</si>
  <si>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</si>
  <si>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</si>
  <si>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</si>
  <si>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</si>
  <si>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</si>
  <si>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</si>
  <si>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</si>
  <si>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</si>
  <si>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</si>
  <si>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</si>
  <si>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</si>
  <si>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</si>
  <si>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</si>
  <si>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</si>
  <si>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</si>
  <si>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</si>
  <si>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</si>
  <si>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</si>
  <si>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</si>
  <si>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</si>
  <si>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</si>
  <si>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</si>
  <si>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</si>
  <si>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</si>
  <si>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</si>
  <si>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</si>
  <si>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</si>
  <si>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</si>
  <si>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</si>
  <si>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</si>
  <si>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</si>
  <si>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</si>
  <si>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</si>
  <si>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</si>
  <si>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</si>
  <si>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</si>
  <si>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</si>
  <si>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</si>
  <si>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</si>
  <si>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</si>
  <si>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</si>
  <si>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</si>
  <si>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</si>
  <si>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</si>
  <si>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</si>
  <si>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</si>
  <si>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</si>
  <si>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</si>
  <si>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</si>
  <si>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</si>
  <si>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</si>
  <si>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</si>
  <si>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</si>
  <si>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</si>
  <si>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</si>
  <si>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</si>
  <si>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</si>
  <si>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</si>
  <si>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</si>
  <si>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</si>
  <si>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</si>
  <si>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</si>
  <si>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</si>
  <si>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</si>
  <si>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</si>
  <si>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</si>
  <si>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</si>
  <si>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</si>
  <si>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</si>
  <si>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</si>
  <si>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</si>
  <si>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</si>
  <si>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</si>
  <si>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</si>
  <si>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</si>
  <si>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</si>
  <si>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</si>
  <si>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</si>
  <si>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</si>
  <si>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</si>
  <si>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</si>
  <si>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</si>
  <si>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</si>
  <si>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</si>
  <si>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</si>
  <si>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</si>
  <si>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</si>
  <si>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</si>
  <si>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</si>
  <si>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</si>
  <si>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</si>
  <si>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</si>
  <si>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</si>
  <si>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</si>
  <si>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</si>
  <si>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</si>
  <si>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</si>
  <si>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</si>
  <si>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</si>
  <si>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</si>
  <si>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</si>
  <si>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</si>
  <si>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</si>
  <si>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</si>
  <si>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</si>
  <si>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</si>
  <si>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</si>
  <si>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</si>
  <si>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</si>
  <si>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</si>
  <si>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</si>
  <si>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</si>
  <si>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</si>
  <si>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</si>
  <si>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</si>
  <si>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</si>
  <si>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</si>
  <si>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</si>
  <si>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</si>
  <si>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</si>
  <si>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</si>
  <si>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</si>
  <si>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</si>
  <si>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</si>
  <si>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</si>
  <si>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</si>
  <si>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</si>
  <si>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</si>
  <si>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</si>
  <si>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</si>
  <si>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</si>
  <si>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</si>
  <si>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</si>
  <si>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</si>
  <si>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</si>
  <si>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</si>
  <si>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</si>
  <si>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</si>
  <si>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</si>
  <si>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</si>
  <si>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</si>
  <si>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</si>
  <si>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</si>
  <si>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</si>
  <si>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</si>
  <si>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</si>
  <si>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</si>
  <si>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</si>
  <si>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</si>
  <si>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</si>
  <si>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</si>
  <si>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</si>
  <si>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</si>
  <si>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</si>
  <si>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</si>
  <si>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</si>
  <si>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</si>
  <si>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</si>
  <si>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</si>
  <si>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</si>
  <si>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</si>
  <si>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</si>
  <si>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</si>
  <si>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</si>
  <si>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</si>
  <si>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</si>
  <si>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</si>
  <si>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</si>
  <si>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</si>
  <si>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</si>
  <si>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</si>
  <si>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</si>
  <si>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</si>
  <si>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</si>
  <si>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</si>
  <si>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</si>
  <si>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</si>
  <si>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</si>
  <si>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</si>
  <si>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</si>
  <si>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</si>
  <si>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</si>
  <si>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</si>
  <si>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</si>
  <si>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</si>
  <si>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</si>
  <si>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</si>
  <si>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</si>
  <si>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</si>
  <si>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</si>
  <si>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</si>
  <si>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</si>
  <si>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</si>
  <si>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</si>
  <si>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</si>
  <si>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</si>
  <si>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</si>
  <si>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</si>
  <si>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</si>
  <si>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</si>
  <si>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</si>
  <si>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</si>
  <si>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</si>
  <si>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</si>
  <si>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</si>
  <si>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</si>
  <si>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</si>
  <si>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</si>
  <si>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</si>
  <si>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</si>
  <si>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</si>
  <si>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</si>
  <si>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</si>
  <si>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</si>
  <si>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</si>
  <si>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</si>
  <si>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</si>
  <si>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</si>
  <si>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</si>
  <si>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</si>
  <si>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</si>
  <si>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</si>
  <si>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</si>
  <si>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</si>
  <si>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</si>
  <si>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</si>
  <si>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</si>
  <si>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</si>
  <si>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</si>
  <si>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</si>
  <si>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</si>
  <si>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</si>
  <si>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</si>
  <si>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</si>
  <si>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</si>
  <si>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</si>
  <si>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</si>
  <si>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</si>
  <si>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</si>
  <si>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</si>
  <si>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</si>
  <si>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</si>
  <si>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</si>
  <si>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</si>
  <si>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</si>
  <si>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</si>
  <si>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</si>
  <si>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</si>
  <si>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</si>
  <si>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</si>
  <si>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</si>
  <si>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</si>
  <si>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</si>
  <si>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</si>
  <si>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</si>
  <si>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</si>
  <si>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</si>
  <si>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</si>
  <si>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</si>
  <si>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</si>
  <si>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</si>
  <si>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</si>
  <si>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</si>
  <si>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</si>
  <si>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</si>
  <si>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</si>
  <si>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</si>
  <si>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</si>
  <si>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</si>
  <si>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</si>
  <si>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</si>
  <si>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</si>
  <si>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</si>
  <si>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</si>
  <si>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</si>
  <si>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</si>
  <si>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</si>
  <si>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</si>
  <si>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</si>
  <si>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</si>
  <si>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</si>
  <si>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</si>
  <si>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</si>
  <si>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</si>
  <si>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</si>
  <si>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</si>
  <si>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</si>
  <si>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</si>
  <si>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</si>
  <si>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</si>
  <si>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</si>
  <si>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</si>
  <si>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</si>
  <si>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</si>
  <si>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</si>
  <si>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</si>
  <si>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</si>
  <si>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</si>
  <si>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</si>
  <si>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</si>
  <si>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</si>
  <si>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</si>
  <si>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</si>
  <si>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</si>
  <si>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</si>
  <si>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</si>
  <si>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</si>
  <si>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</si>
  <si>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</si>
  <si>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</si>
  <si>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</si>
  <si>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</si>
  <si>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</si>
  <si>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</si>
  <si>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</si>
  <si>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</si>
  <si>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</si>
  <si>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</si>
  <si>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</si>
  <si>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</si>
  <si>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</si>
  <si>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</si>
  <si>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</si>
  <si>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</si>
  <si>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</si>
  <si>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</si>
  <si>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</si>
  <si>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</si>
  <si>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</si>
  <si>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</si>
  <si>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</si>
  <si>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</si>
  <si>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</si>
  <si>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</si>
  <si>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</si>
  <si>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</si>
  <si>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</si>
  <si>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</si>
  <si>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</si>
  <si>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</si>
  <si>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</si>
  <si>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</si>
  <si>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</si>
  <si>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</si>
  <si>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</si>
  <si>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</si>
  <si>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</si>
  <si>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</si>
  <si>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</si>
  <si>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</si>
  <si>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</si>
  <si>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</si>
  <si>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</si>
  <si>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</si>
  <si>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</si>
  <si>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</si>
  <si>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</si>
  <si>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</si>
  <si>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</si>
  <si>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</si>
  <si>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</si>
  <si>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</si>
  <si>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</si>
  <si>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</si>
  <si>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</si>
  <si>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</si>
  <si>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</si>
  <si>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</si>
  <si>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</si>
  <si>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</si>
  <si>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</si>
  <si>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</si>
  <si>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</si>
  <si>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</si>
  <si>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</si>
  <si>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</si>
  <si>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</si>
  <si>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</si>
  <si>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</si>
  <si>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</si>
  <si>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</si>
  <si>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</si>
  <si>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</si>
  <si>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</si>
  <si>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</si>
  <si>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</si>
  <si>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</si>
  <si>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</si>
  <si>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</si>
  <si>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</si>
  <si>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</si>
  <si>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</si>
  <si>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</si>
  <si>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</si>
  <si>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</si>
  <si>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</si>
  <si>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</si>
  <si>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</si>
  <si>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</si>
  <si>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</si>
  <si>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</si>
  <si>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</si>
  <si>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</si>
  <si>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</si>
  <si>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</si>
  <si>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</si>
  <si>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</si>
  <si>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</si>
  <si>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</si>
  <si>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</si>
  <si>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</si>
  <si>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</si>
  <si>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</si>
  <si>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</si>
  <si>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</si>
  <si>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</si>
  <si>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</si>
  <si>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</si>
  <si>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</si>
  <si>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</si>
  <si>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</si>
  <si>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</si>
  <si>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</si>
  <si>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</si>
  <si>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</si>
  <si>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</si>
  <si>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</si>
  <si>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</si>
  <si>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</si>
  <si>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</si>
  <si>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</si>
  <si>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</si>
  <si>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</si>
  <si>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</si>
  <si>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</si>
  <si>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</si>
  <si>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</si>
  <si>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</si>
  <si>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</si>
  <si>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</si>
  <si>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</si>
  <si>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</si>
  <si>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</si>
  <si>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</si>
  <si>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</si>
  <si>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</si>
  <si>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</si>
  <si>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</si>
  <si>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</si>
  <si>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</si>
  <si>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</si>
  <si>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</si>
  <si>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</si>
  <si>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</si>
  <si>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</si>
  <si>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</si>
  <si>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</si>
  <si>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</si>
  <si>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</si>
  <si>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</si>
  <si>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</si>
  <si>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</si>
  <si>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</si>
  <si>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</si>
  <si>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</si>
  <si>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</si>
  <si>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</si>
  <si>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</si>
  <si>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</si>
  <si>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</si>
  <si>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</si>
  <si>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</si>
  <si>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</si>
  <si>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</si>
  <si>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</si>
  <si>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</si>
  <si>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</si>
  <si>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</si>
  <si>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</si>
  <si>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</si>
  <si>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</si>
  <si>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</si>
  <si>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</si>
  <si>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</si>
  <si>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</si>
  <si>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</si>
  <si>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</si>
  <si>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</si>
  <si>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</si>
  <si>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</si>
  <si>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</si>
  <si>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</si>
  <si>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</si>
  <si>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</si>
  <si>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</si>
  <si>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</si>
  <si>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</si>
  <si>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</si>
  <si>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</si>
  <si>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</si>
  <si>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</si>
  <si>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</si>
  <si>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</si>
  <si>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</si>
  <si>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</si>
  <si>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</si>
  <si>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</si>
  <si>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</si>
  <si>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</si>
  <si>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</si>
  <si>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</si>
  <si>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</si>
  <si>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</si>
  <si>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</si>
  <si>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</si>
  <si>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</si>
  <si>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</si>
  <si>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</si>
  <si>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</si>
  <si>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</si>
  <si>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</si>
  <si>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</si>
  <si>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</si>
  <si>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</si>
  <si>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</si>
  <si>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</si>
  <si>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</si>
  <si>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</si>
  <si>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</si>
  <si>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</si>
  <si>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</si>
  <si>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</si>
  <si>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</si>
  <si>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</si>
  <si>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</si>
  <si>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</si>
  <si>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</si>
  <si>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</si>
  <si>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</si>
  <si>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</si>
  <si>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</si>
  <si>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</si>
  <si>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</si>
  <si>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</si>
  <si>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</si>
  <si>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</si>
  <si>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</si>
  <si>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</si>
  <si>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</si>
  <si>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</si>
  <si>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</si>
  <si>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</si>
  <si>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</si>
  <si>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</si>
  <si>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</si>
  <si>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</si>
  <si>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</si>
  <si>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</si>
  <si>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</si>
  <si>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</si>
  <si>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</si>
  <si>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</si>
  <si>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</si>
  <si>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</si>
  <si>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</si>
  <si>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</si>
  <si>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</si>
  <si>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</si>
  <si>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</si>
  <si>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</si>
  <si>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</si>
  <si>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</si>
  <si>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</si>
  <si>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</si>
  <si>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</si>
  <si>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</si>
  <si>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</si>
  <si>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</si>
  <si>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</si>
  <si>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</si>
  <si>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</si>
  <si>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</si>
  <si>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</si>
  <si>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</si>
  <si>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</si>
  <si>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</si>
  <si>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</si>
  <si>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</si>
  <si>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</si>
  <si>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</si>
  <si>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</si>
  <si>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</si>
  <si>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</si>
  <si>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</si>
  <si>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</si>
  <si>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</si>
  <si>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</si>
  <si>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</si>
  <si>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</si>
  <si>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</si>
  <si>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</si>
  <si>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</si>
  <si>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</si>
  <si>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</si>
  <si>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</si>
  <si>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</si>
  <si>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</si>
  <si>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</si>
  <si>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</si>
  <si>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</si>
  <si>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</si>
  <si>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</si>
  <si>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</si>
  <si>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</si>
  <si>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</si>
  <si>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</si>
  <si>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</si>
  <si>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</si>
  <si>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</si>
  <si>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</si>
  <si>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</si>
  <si>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</si>
  <si>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</si>
  <si>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</si>
  <si>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</si>
  <si>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</si>
  <si>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</si>
  <si>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</si>
  <si>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</si>
  <si>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</si>
  <si>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</si>
  <si>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</si>
  <si>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</si>
  <si>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</si>
  <si>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</si>
  <si>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</si>
  <si>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</si>
  <si>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</si>
  <si>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</si>
  <si>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</si>
  <si>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</si>
  <si>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</si>
  <si>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</si>
  <si>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</si>
  <si>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</si>
  <si>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</si>
  <si>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</si>
  <si>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</si>
  <si>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</si>
  <si>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</si>
  <si>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</si>
  <si>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</si>
  <si>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</si>
  <si>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</si>
  <si>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</si>
  <si>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</si>
  <si>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</si>
  <si>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</si>
  <si>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</si>
  <si>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</si>
  <si>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</si>
  <si>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</si>
  <si>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</si>
  <si>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</si>
  <si>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</si>
  <si>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</si>
  <si>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</si>
  <si>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</si>
  <si>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</si>
  <si>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</si>
  <si>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</si>
  <si>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</si>
  <si>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</si>
  <si>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</si>
  <si>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</si>
  <si>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</si>
  <si>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</si>
  <si>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</si>
  <si>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</si>
  <si>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</si>
  <si>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</si>
  <si>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</si>
  <si>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</si>
  <si>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</si>
  <si>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</si>
  <si>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</si>
  <si>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</si>
  <si>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</si>
  <si>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</si>
  <si>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</si>
  <si>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</si>
  <si>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</si>
  <si>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</si>
  <si>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</si>
  <si>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</si>
  <si>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</si>
  <si>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</si>
  <si>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</si>
  <si>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</si>
  <si>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</si>
  <si>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</si>
  <si>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</si>
  <si>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</si>
  <si>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</si>
  <si>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</si>
  <si>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</si>
  <si>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</si>
  <si>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</si>
  <si>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</si>
  <si>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</si>
  <si>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</si>
  <si>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</si>
  <si>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</si>
  <si>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</si>
  <si>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</si>
  <si>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</si>
  <si>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</si>
  <si>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</si>
  <si>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</si>
  <si>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</si>
  <si>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</si>
  <si>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</si>
  <si>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</si>
  <si>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</si>
  <si>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</si>
  <si>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</si>
  <si>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</si>
  <si>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</si>
  <si>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</si>
  <si>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</si>
  <si>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</si>
  <si>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</si>
  <si>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</si>
  <si>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</si>
  <si>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</si>
  <si>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</si>
  <si>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</si>
  <si>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</si>
  <si>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</si>
  <si>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</si>
  <si>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</si>
  <si>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</si>
  <si>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</si>
  <si>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</si>
  <si>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</si>
  <si>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</si>
  <si>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</si>
  <si>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</si>
  <si>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</si>
  <si>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</si>
  <si>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</si>
  <si>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</si>
  <si>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</si>
  <si>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</si>
  <si>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</si>
  <si>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</si>
  <si>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</si>
  <si>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</si>
  <si>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</si>
  <si>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</si>
  <si>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</si>
  <si>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</si>
  <si>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</si>
  <si>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</si>
  <si>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</si>
  <si>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</si>
  <si>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</si>
  <si>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</si>
  <si>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</si>
  <si>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</si>
  <si>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</si>
  <si>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</si>
  <si>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</si>
  <si>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</si>
  <si>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</si>
  <si>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</si>
  <si>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</si>
  <si>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</si>
  <si>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</si>
  <si>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</si>
  <si>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</si>
  <si>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</si>
  <si>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</si>
  <si>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</si>
  <si>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</si>
  <si>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</si>
  <si>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</si>
  <si>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</si>
  <si>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</si>
  <si>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</si>
  <si>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</si>
  <si>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</si>
  <si>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</si>
  <si>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</si>
  <si>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</si>
  <si>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</si>
  <si>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</si>
  <si>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</si>
  <si>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</si>
  <si>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</si>
  <si>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</si>
  <si>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</si>
  <si>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</si>
  <si>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</si>
  <si>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</si>
  <si>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</si>
  <si>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</si>
  <si>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</si>
  <si>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</si>
  <si>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</si>
  <si>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</si>
  <si>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</si>
  <si>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</si>
  <si>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</si>
  <si>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</si>
  <si>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</si>
  <si>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</si>
  <si>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</si>
  <si>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</si>
  <si>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</si>
  <si>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</si>
  <si>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</si>
  <si>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</si>
  <si>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</si>
  <si>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</si>
  <si>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</si>
  <si>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</si>
  <si>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</si>
  <si>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</si>
  <si>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</si>
  <si>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</si>
  <si>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</si>
  <si>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</si>
  <si>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</si>
  <si>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</si>
  <si>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</si>
  <si>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</si>
  <si>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</si>
  <si>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</si>
  <si>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</si>
  <si>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</si>
  <si>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</si>
  <si>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</si>
  <si>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</si>
  <si>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</si>
  <si>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</si>
  <si>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</si>
  <si>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</si>
  <si>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</si>
  <si>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</si>
  <si>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</si>
  <si>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</si>
  <si>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</si>
  <si>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</si>
  <si>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</si>
  <si>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</si>
  <si>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</si>
  <si>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</si>
  <si>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</si>
  <si>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</si>
  <si>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</si>
  <si>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</si>
  <si>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</si>
  <si>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</si>
  <si>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</si>
  <si>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</si>
  <si>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</si>
  <si>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</si>
  <si>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</si>
  <si>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</si>
  <si>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</si>
  <si>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</si>
  <si>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</si>
  <si>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</si>
  <si>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</si>
  <si>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</si>
  <si>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</si>
  <si>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</si>
  <si>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</si>
  <si>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</si>
  <si>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</si>
  <si>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</si>
  <si>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</si>
  <si>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</si>
  <si>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</si>
  <si>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</si>
  <si>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</si>
  <si>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</si>
  <si>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</si>
  <si>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</si>
  <si>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</si>
  <si>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</si>
  <si>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</si>
  <si>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</si>
  <si>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</si>
  <si>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</si>
  <si>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</si>
  <si>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</si>
  <si>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</si>
  <si>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</si>
  <si>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</si>
  <si>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</si>
  <si>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</si>
  <si>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</si>
  <si>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</si>
  <si>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</si>
  <si>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</si>
  <si>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</si>
  <si>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</si>
  <si>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</si>
  <si>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</si>
  <si>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</si>
  <si>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</si>
  <si>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</si>
  <si>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</si>
  <si>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</si>
  <si>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</si>
  <si>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</si>
  <si>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</si>
  <si>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</si>
  <si>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</si>
  <si>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</si>
  <si>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</si>
  <si>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</si>
  <si>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</si>
  <si>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</si>
  <si>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</si>
  <si>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</si>
  <si>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</si>
  <si>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</si>
  <si>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</si>
  <si>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</si>
  <si>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</si>
  <si>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</si>
  <si>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</si>
  <si>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</si>
  <si>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</si>
  <si>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</si>
  <si>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</si>
  <si>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</si>
  <si>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</si>
  <si>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</si>
  <si>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</si>
  <si>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</si>
  <si>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</si>
  <si>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</si>
  <si>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</si>
  <si>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</si>
  <si>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</si>
  <si>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</si>
  <si>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</si>
  <si>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</si>
  <si>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</si>
  <si>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</si>
  <si>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</si>
  <si>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</si>
  <si>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</si>
  <si>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</si>
  <si>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</si>
  <si>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</si>
  <si>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</si>
  <si>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</si>
  <si>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</si>
  <si>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</si>
  <si>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</si>
  <si>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</si>
  <si>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</si>
  <si>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</si>
  <si>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</si>
  <si>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</si>
  <si>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</si>
  <si>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</si>
  <si>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</si>
  <si>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</si>
  <si>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</si>
  <si>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</si>
  <si>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</si>
  <si>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</si>
  <si>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</si>
  <si>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</si>
  <si>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</si>
  <si>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</si>
  <si>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</si>
  <si>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</si>
  <si>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</si>
  <si>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</si>
  <si>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</si>
  <si>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</si>
  <si>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</si>
  <si>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</si>
  <si>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</si>
  <si>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</si>
  <si>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</si>
  <si>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</si>
  <si>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</si>
  <si>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</si>
  <si>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</si>
  <si>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</si>
  <si>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</si>
  <si>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</si>
  <si>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</si>
  <si>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</si>
  <si>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</si>
  <si>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</si>
  <si>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</si>
  <si>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</si>
  <si>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</si>
  <si>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</si>
  <si>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</si>
  <si>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</si>
  <si>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</si>
  <si>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</si>
  <si>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</si>
  <si>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</si>
  <si>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</si>
  <si>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</si>
  <si>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</si>
  <si>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</si>
  <si>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</si>
  <si>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</si>
  <si>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</si>
  <si>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</si>
  <si>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</si>
  <si>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</si>
  <si>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</si>
  <si>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</si>
  <si>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</si>
  <si>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</si>
  <si>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</si>
  <si>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</si>
  <si>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</si>
  <si>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</si>
  <si>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</si>
  <si>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</si>
  <si>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</si>
  <si>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</si>
  <si>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</si>
  <si>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</si>
  <si>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</si>
  <si>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</si>
  <si>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</si>
  <si>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</si>
  <si>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</si>
  <si>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</si>
  <si>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</si>
  <si>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</si>
  <si>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</si>
  <si>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</si>
  <si>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</si>
  <si>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</si>
  <si>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</si>
  <si>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</si>
  <si>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</si>
  <si>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</si>
  <si>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</si>
  <si>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</si>
  <si>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</si>
  <si>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</si>
  <si>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</si>
  <si>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</si>
  <si>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</si>
  <si>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</si>
  <si>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</si>
  <si>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</si>
  <si>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</si>
  <si>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</si>
  <si>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</si>
  <si>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</si>
  <si>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</si>
  <si>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</si>
  <si>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</si>
  <si>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</si>
  <si>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</si>
  <si>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</si>
  <si>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</si>
  <si>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</si>
  <si>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</si>
  <si>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</si>
  <si>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</si>
  <si>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</si>
  <si>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</si>
  <si>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</si>
  <si>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</si>
  <si>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</si>
  <si>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</si>
  <si>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</si>
  <si>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</si>
  <si>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</si>
  <si>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</si>
  <si>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</si>
  <si>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</si>
  <si>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</si>
  <si>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</si>
  <si>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</si>
  <si>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</si>
  <si>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</si>
  <si>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</si>
  <si>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</si>
  <si>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</si>
  <si>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</si>
  <si>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</si>
  <si>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</si>
  <si>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</si>
  <si>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</si>
  <si>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</si>
  <si>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</si>
  <si>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</si>
  <si>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</si>
  <si>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</si>
  <si>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</si>
  <si>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</si>
  <si>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</si>
  <si>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</si>
  <si>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</si>
  <si>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</si>
  <si>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</si>
  <si>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</si>
  <si>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</si>
  <si>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</si>
  <si>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</si>
  <si>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</si>
  <si>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</si>
  <si>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</si>
  <si>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</si>
  <si>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</si>
  <si>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</si>
  <si>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</si>
  <si>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</si>
  <si>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</si>
  <si>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</si>
  <si>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</si>
  <si>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</si>
  <si>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</si>
  <si>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</si>
  <si>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</si>
  <si>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</si>
  <si>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</si>
  <si>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</si>
  <si>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</si>
  <si>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</si>
  <si>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</si>
  <si>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</si>
  <si>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</si>
  <si>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</si>
  <si>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</si>
  <si>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</si>
  <si>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</si>
  <si>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</si>
  <si>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</si>
  <si>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</si>
  <si>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</si>
  <si>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</si>
  <si>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</si>
  <si>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</si>
  <si>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</si>
  <si>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</si>
  <si>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</si>
  <si>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</si>
  <si>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</si>
  <si>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</si>
  <si>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</si>
  <si>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</si>
  <si>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</si>
  <si>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</si>
  <si>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</si>
  <si>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</si>
  <si>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</si>
  <si>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</si>
  <si>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</si>
  <si>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</si>
  <si>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</si>
  <si>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</si>
  <si>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</si>
  <si>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</si>
  <si>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</si>
  <si>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</si>
  <si>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</si>
  <si>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</si>
  <si>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</si>
  <si>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</si>
  <si>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</si>
  <si>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</si>
  <si>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</si>
  <si>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</si>
  <si>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</si>
  <si>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</si>
  <si>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</si>
  <si>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</si>
  <si>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</si>
  <si>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</si>
  <si>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</si>
  <si>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</si>
  <si>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</si>
  <si>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</si>
  <si>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</si>
  <si>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</si>
  <si>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</si>
  <si>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</si>
  <si>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</si>
  <si>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</si>
  <si>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</si>
  <si>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</si>
  <si>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</si>
  <si>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</si>
  <si>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</si>
  <si>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</si>
  <si>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</si>
  <si>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</si>
  <si>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</si>
  <si>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</si>
  <si>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</si>
  <si>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</si>
  <si>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</si>
  <si>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</si>
  <si>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</si>
  <si>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</si>
  <si>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</si>
  <si>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</si>
  <si>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</si>
  <si>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</si>
  <si>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</si>
  <si>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</si>
  <si>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</si>
  <si>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</si>
  <si>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</si>
  <si>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</si>
  <si>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</si>
  <si>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</si>
  <si>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</si>
  <si>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</si>
  <si>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</si>
  <si>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</si>
  <si>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</si>
  <si>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</si>
  <si>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</si>
  <si>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</si>
  <si>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</si>
  <si>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</si>
  <si>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</si>
  <si>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</si>
  <si>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</si>
  <si>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</si>
  <si>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</si>
  <si>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</si>
  <si>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</si>
  <si>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</si>
  <si>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</si>
  <si>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</si>
  <si>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</si>
  <si>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</si>
  <si>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</si>
  <si>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</si>
  <si>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</si>
  <si>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</si>
  <si>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</si>
  <si>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</si>
  <si>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</si>
  <si>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</si>
  <si>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</si>
  <si>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</si>
  <si>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</si>
  <si>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</si>
  <si>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</si>
  <si>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</si>
  <si>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</si>
  <si>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</si>
  <si>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</si>
  <si>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</si>
  <si>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</si>
  <si>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</si>
  <si>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</si>
  <si>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</si>
  <si>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</si>
  <si>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</si>
  <si>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</si>
  <si>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</si>
  <si>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</si>
  <si>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</si>
  <si>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</si>
  <si>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</si>
  <si>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</si>
  <si>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</si>
  <si>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</si>
  <si>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</si>
  <si>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</si>
  <si>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</si>
  <si>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</si>
  <si>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</si>
  <si>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</si>
  <si>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</si>
  <si>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</si>
  <si>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</si>
  <si>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</si>
  <si>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</si>
  <si>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</si>
  <si>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</si>
  <si>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</si>
  <si>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</si>
  <si>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</si>
  <si>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</si>
  <si>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</si>
  <si>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</si>
  <si>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</si>
  <si>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</si>
  <si>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</si>
  <si>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</si>
  <si>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</si>
  <si>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</si>
  <si>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</si>
  <si>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</si>
  <si>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</si>
  <si>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</si>
  <si>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</si>
  <si>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</si>
  <si>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</si>
  <si>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</si>
  <si>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</si>
  <si>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</si>
  <si>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</si>
  <si>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</si>
  <si>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</si>
  <si>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</si>
  <si>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</si>
  <si>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</si>
  <si>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</si>
  <si>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</si>
  <si>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</si>
  <si>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</si>
  <si>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</si>
  <si>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</si>
  <si>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</si>
  <si>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</si>
  <si>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</si>
  <si>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</si>
  <si>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</si>
  <si>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</si>
  <si>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</si>
  <si>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</si>
  <si>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</si>
  <si>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</si>
  <si>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</si>
  <si>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</si>
  <si>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</si>
  <si>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</si>
  <si>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</si>
  <si>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</si>
  <si>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</si>
  <si>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</si>
  <si>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</si>
  <si>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</si>
  <si>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</si>
  <si>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</si>
  <si>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</si>
  <si>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</si>
  <si>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</si>
  <si>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</si>
  <si>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</si>
  <si>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</si>
  <si>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</si>
  <si>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</si>
  <si>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</si>
  <si>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</si>
  <si>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</si>
  <si>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</si>
  <si>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</si>
  <si>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</si>
  <si>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</si>
  <si>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</si>
  <si>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</si>
  <si>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</si>
  <si>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</si>
  <si>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</si>
  <si>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</si>
  <si>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</si>
  <si>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</si>
  <si>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</si>
  <si>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</si>
  <si>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</si>
  <si>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</si>
  <si>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</si>
  <si>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</si>
  <si>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</si>
  <si>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</si>
  <si>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</si>
  <si>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</si>
  <si>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</si>
  <si>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</si>
  <si>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</si>
  <si>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</si>
  <si>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</si>
  <si>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</si>
  <si>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</si>
  <si>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</si>
  <si>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</si>
  <si>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</si>
  <si>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</si>
  <si>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</si>
  <si>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</si>
  <si>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</si>
  <si>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</si>
  <si>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</si>
  <si>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</si>
  <si>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</si>
  <si>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</si>
  <si>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</si>
  <si>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</si>
  <si>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</si>
  <si>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</si>
  <si>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</si>
  <si>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</si>
  <si>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</si>
  <si>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</si>
  <si>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</si>
  <si>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</si>
  <si>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</si>
  <si>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</si>
  <si>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</si>
  <si>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</si>
  <si>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</si>
  <si>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</si>
  <si>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</si>
  <si>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</si>
  <si>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</si>
  <si>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</si>
  <si>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</si>
  <si>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</si>
  <si>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</si>
  <si>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</si>
  <si>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</si>
  <si>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</si>
  <si>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</si>
  <si>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</si>
  <si>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</si>
  <si>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</si>
  <si>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</si>
  <si>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</si>
  <si>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</si>
  <si>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</si>
  <si>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</si>
  <si>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</si>
  <si>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</si>
  <si>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</si>
  <si>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</si>
  <si>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</si>
  <si>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</si>
  <si>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</si>
  <si>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</si>
  <si>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</si>
  <si>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</si>
  <si>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</si>
  <si>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</si>
  <si>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</si>
  <si>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</si>
  <si>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</si>
  <si>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</si>
  <si>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</si>
  <si>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</si>
  <si>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</si>
  <si>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</si>
  <si>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</si>
  <si>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</si>
  <si>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</si>
  <si>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</si>
  <si>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</si>
  <si>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</si>
  <si>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</si>
  <si>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</si>
  <si>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</si>
  <si>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</si>
  <si>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</si>
  <si>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</si>
  <si>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</si>
  <si>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</si>
  <si>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</si>
  <si>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</si>
  <si>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</si>
  <si>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</si>
  <si>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</si>
  <si>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</si>
  <si>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</si>
  <si>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</si>
  <si>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</si>
  <si>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</si>
  <si>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</si>
  <si>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</si>
  <si>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</si>
  <si>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</si>
  <si>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</si>
  <si>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</si>
  <si>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</si>
  <si>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</si>
  <si>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</si>
  <si>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</si>
  <si>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</si>
  <si>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</si>
  <si>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</si>
  <si>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</si>
  <si>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</si>
  <si>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</si>
  <si>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</si>
  <si>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</si>
  <si>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</si>
  <si>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</si>
  <si>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</si>
  <si>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</si>
  <si>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</si>
  <si>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</si>
  <si>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</si>
  <si>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</si>
  <si>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</si>
  <si>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</si>
  <si>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</si>
  <si>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</si>
  <si>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</si>
  <si>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</si>
  <si>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</si>
  <si>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</si>
  <si>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</si>
  <si>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</si>
  <si>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</si>
  <si>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</si>
  <si>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</si>
  <si>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</si>
  <si>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</si>
  <si>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</si>
  <si>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</si>
  <si>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</si>
  <si>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</si>
  <si>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</si>
  <si>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</si>
  <si>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</si>
  <si>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</si>
  <si>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</si>
  <si>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</si>
  <si>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</si>
  <si>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</si>
  <si>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</si>
  <si>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</si>
  <si>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</si>
  <si>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</si>
  <si>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</si>
  <si>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</si>
  <si>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</si>
  <si>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</si>
  <si>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</si>
  <si>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</si>
  <si>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</si>
  <si>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</si>
  <si>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</si>
  <si>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</si>
  <si>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</si>
  <si>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</si>
  <si>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</si>
  <si>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</si>
  <si>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</si>
  <si>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</si>
  <si>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</si>
  <si>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</si>
  <si>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</si>
  <si>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</si>
  <si>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</si>
  <si>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</si>
  <si>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</si>
  <si>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</si>
  <si>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</si>
  <si>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</si>
  <si>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</si>
  <si>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</si>
  <si>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</si>
  <si>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</si>
  <si>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</si>
  <si>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</si>
  <si>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</si>
  <si>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</si>
  <si>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</si>
  <si>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</si>
  <si>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</si>
  <si>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</si>
  <si>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</si>
  <si>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</si>
  <si>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</si>
  <si>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</si>
  <si>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</si>
  <si>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</si>
  <si>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</si>
  <si>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</si>
  <si>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</si>
  <si>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</si>
  <si>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</si>
  <si>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</si>
  <si>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</si>
  <si>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</si>
  <si>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</si>
  <si>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</si>
  <si>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</si>
  <si>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</si>
  <si>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</si>
  <si>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</si>
  <si>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</si>
  <si>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</si>
  <si>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</si>
  <si>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</si>
  <si>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</si>
  <si>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</si>
  <si>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</si>
  <si>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</si>
  <si>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</si>
  <si>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</si>
  <si>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</si>
  <si>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</si>
  <si>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</si>
  <si>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</si>
  <si>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</si>
  <si>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</si>
  <si>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</si>
  <si>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</si>
  <si>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</si>
  <si>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</si>
  <si>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</si>
  <si>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</si>
  <si>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</si>
  <si>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</si>
  <si>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</si>
  <si>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</si>
  <si>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</si>
  <si>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</si>
  <si>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</si>
  <si>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</si>
  <si>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</si>
  <si>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</si>
  <si>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</si>
  <si>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</si>
  <si>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</si>
  <si>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</si>
  <si>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</si>
  <si>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</si>
  <si>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</si>
  <si>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</si>
  <si>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</si>
  <si>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</si>
  <si>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</si>
  <si>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</si>
  <si>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</si>
  <si>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</si>
  <si>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</si>
  <si>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</si>
  <si>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</si>
  <si>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</si>
  <si>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</si>
  <si>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</si>
  <si>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</si>
  <si>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</si>
  <si>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</si>
  <si>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</si>
  <si>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</si>
  <si>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</si>
  <si>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</si>
  <si>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</si>
  <si>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</si>
  <si>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</si>
  <si>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</si>
  <si>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</si>
  <si>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</si>
  <si>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</si>
  <si>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</si>
  <si>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</si>
  <si>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</si>
  <si>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</si>
  <si>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</si>
  <si>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</si>
  <si>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</si>
  <si>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</si>
  <si>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</si>
  <si>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</si>
  <si>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</si>
  <si>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</si>
  <si>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</si>
  <si>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</si>
  <si>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</si>
  <si>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</si>
  <si>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</si>
  <si>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</si>
  <si>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</si>
  <si>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</si>
  <si>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</si>
  <si>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</si>
  <si>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</si>
  <si>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</si>
  <si>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</si>
  <si>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</si>
  <si>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</si>
  <si>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</si>
  <si>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</si>
  <si>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</si>
  <si>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</si>
  <si>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</si>
  <si>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</si>
  <si>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</si>
  <si>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</si>
  <si>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</si>
  <si>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</si>
  <si>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</si>
  <si>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</si>
  <si>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</si>
  <si>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</si>
  <si>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</si>
  <si>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</si>
  <si>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</si>
  <si>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</si>
  <si>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</si>
  <si>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</si>
  <si>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</si>
  <si>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</si>
  <si>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</si>
  <si>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</si>
  <si>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</si>
  <si>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</si>
  <si>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</si>
  <si>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</si>
  <si>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</si>
  <si>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</si>
  <si>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</si>
  <si>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</si>
  <si>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</si>
  <si>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</si>
  <si>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</si>
  <si>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</si>
  <si>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</si>
  <si>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</si>
  <si>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</si>
  <si>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</si>
  <si>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</si>
  <si>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</si>
  <si>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</si>
  <si>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</si>
  <si>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</si>
  <si>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</si>
  <si>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</si>
  <si>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</si>
  <si>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</si>
  <si>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</si>
  <si>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</si>
  <si>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</si>
  <si>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</si>
  <si>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</si>
  <si>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</si>
  <si>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</si>
  <si>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</si>
  <si>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</si>
  <si>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</si>
  <si>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</si>
  <si>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</si>
  <si>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</si>
  <si>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</si>
  <si>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</si>
  <si>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</si>
  <si>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</si>
  <si>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</si>
  <si>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</si>
  <si>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</si>
  <si>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</si>
  <si>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</si>
  <si>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</si>
  <si>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</si>
  <si>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</si>
  <si>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</si>
  <si>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</si>
  <si>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</si>
  <si>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</si>
  <si>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</si>
  <si>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</si>
  <si>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</si>
  <si>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</si>
  <si>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</si>
  <si>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</si>
  <si>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</si>
  <si>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</si>
  <si>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</si>
  <si>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</si>
  <si>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</si>
  <si>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</si>
  <si>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</si>
  <si>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</si>
  <si>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</si>
  <si>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</si>
  <si>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</si>
  <si>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</si>
  <si>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</si>
  <si>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</si>
  <si>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</si>
  <si>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</si>
  <si>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</si>
  <si>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</si>
  <si>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</si>
  <si>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</si>
  <si>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</si>
  <si>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</si>
  <si>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</si>
  <si>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</si>
  <si>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</si>
  <si>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</si>
  <si>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</si>
  <si>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</si>
  <si>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</si>
  <si>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</si>
  <si>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</si>
  <si>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</si>
  <si>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</si>
  <si>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</si>
  <si>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</si>
  <si>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</si>
  <si>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</si>
  <si>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</si>
  <si>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</si>
  <si>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</si>
  <si>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</si>
  <si>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</si>
  <si>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</si>
  <si>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</si>
  <si>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</si>
  <si>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</si>
  <si>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</si>
  <si>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</si>
  <si>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</si>
  <si>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</si>
  <si>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</si>
  <si>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</si>
  <si>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</si>
  <si>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</si>
  <si>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</si>
  <si>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</si>
  <si>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</si>
  <si>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</si>
  <si>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</si>
  <si>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</si>
  <si>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</si>
  <si>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</si>
  <si>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</si>
  <si>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</si>
  <si>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</si>
  <si>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</si>
  <si>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</si>
  <si>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</si>
  <si>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</si>
  <si>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</si>
  <si>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</si>
  <si>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</si>
  <si>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</si>
  <si>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</si>
  <si>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</si>
  <si>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</si>
  <si>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</si>
  <si>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</si>
  <si>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</si>
  <si>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</si>
  <si>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</si>
  <si>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</si>
  <si>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</si>
  <si>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</si>
  <si>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</si>
  <si>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</si>
  <si>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</si>
  <si>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</si>
  <si>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</si>
  <si>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</si>
  <si>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</si>
  <si>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</si>
  <si>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</si>
  <si>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</si>
  <si>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</si>
  <si>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</si>
  <si>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</si>
  <si>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</si>
  <si>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</si>
  <si>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</si>
  <si>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</si>
  <si>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</si>
  <si>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</si>
  <si>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</si>
  <si>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</si>
  <si>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</si>
  <si>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</si>
  <si>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</si>
  <si>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</si>
  <si>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</si>
  <si>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</si>
  <si>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</si>
  <si>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</si>
  <si>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</si>
  <si>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</si>
  <si>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</si>
  <si>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</si>
  <si>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</si>
  <si>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</si>
  <si>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</si>
  <si>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</si>
  <si>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</si>
  <si>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</si>
  <si>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</si>
  <si>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</si>
  <si>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</si>
  <si>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</si>
  <si>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</si>
  <si>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</si>
  <si>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</si>
  <si>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</si>
  <si>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</si>
  <si>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</si>
  <si>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</si>
  <si>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</si>
  <si>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</si>
  <si>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</si>
  <si>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</si>
  <si>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</si>
  <si>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</si>
  <si>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</si>
  <si>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</si>
  <si>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</si>
  <si>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</si>
  <si>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</si>
  <si>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</si>
  <si>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</si>
  <si>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</si>
  <si>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</si>
  <si>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</si>
  <si>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</si>
  <si>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</si>
  <si>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</si>
  <si>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</si>
  <si>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</si>
  <si>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</si>
  <si>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</si>
  <si>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</si>
  <si>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</si>
  <si>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</si>
  <si>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</si>
  <si>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</si>
  <si>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</si>
  <si>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</si>
  <si>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</si>
  <si>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</si>
  <si>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</si>
  <si>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</si>
  <si>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</si>
  <si>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</si>
  <si>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</si>
  <si>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</si>
  <si>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</si>
  <si>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</si>
  <si>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</si>
  <si>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</si>
  <si>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</si>
  <si>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</si>
  <si>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</si>
  <si>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</si>
  <si>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</si>
  <si>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</si>
  <si>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</si>
  <si>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</si>
  <si>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</si>
  <si>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</si>
  <si>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</si>
  <si>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</si>
  <si>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</si>
  <si>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</si>
  <si>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</si>
  <si>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</si>
  <si>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</si>
  <si>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</si>
  <si>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</si>
  <si>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</si>
  <si>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</si>
  <si>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</si>
  <si>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</si>
  <si>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</si>
  <si>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</si>
  <si>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</si>
  <si>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</si>
  <si>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</si>
  <si>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</si>
  <si>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</si>
  <si>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</si>
  <si>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</si>
  <si>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</si>
  <si>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</si>
  <si>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</si>
  <si>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</si>
  <si>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</si>
  <si>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</si>
  <si>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</si>
  <si>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</si>
  <si>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</si>
  <si>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</si>
  <si>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</si>
  <si>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</si>
  <si>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</si>
  <si>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</si>
  <si>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</si>
  <si>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</si>
  <si>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</si>
  <si>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</si>
  <si>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</si>
  <si>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</si>
  <si>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</si>
  <si>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</si>
  <si>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</si>
  <si>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</si>
  <si>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</si>
  <si>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</si>
  <si>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</si>
  <si>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</si>
  <si>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</si>
  <si>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</si>
  <si>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</si>
  <si>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</si>
  <si>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</si>
  <si>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</si>
  <si>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</si>
  <si>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</si>
  <si>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</si>
  <si>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</si>
  <si>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</si>
  <si>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</si>
  <si>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</si>
  <si>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</si>
  <si>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</si>
  <si>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</si>
  <si>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</si>
  <si>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</si>
  <si>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</si>
  <si>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</si>
  <si>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</si>
  <si>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</si>
  <si>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</si>
  <si>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</si>
  <si>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</si>
  <si>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</si>
  <si>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</si>
  <si>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</si>
  <si>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</si>
  <si>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</si>
  <si>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</si>
  <si>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</si>
  <si>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</si>
  <si>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</si>
  <si>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</si>
  <si>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</si>
  <si>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</si>
  <si>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</si>
  <si>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</si>
  <si>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</si>
  <si>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</si>
  <si>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</si>
  <si>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</si>
  <si>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</si>
  <si>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</si>
  <si>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</si>
  <si>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</si>
  <si>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</si>
  <si>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</si>
  <si>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</si>
  <si>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</si>
  <si>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</si>
  <si>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</si>
  <si>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</si>
  <si>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</si>
  <si>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</si>
  <si>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</si>
  <si>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</si>
  <si>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</si>
  <si>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</si>
  <si>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</si>
  <si>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</si>
  <si>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</si>
  <si>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</si>
  <si>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</si>
  <si>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</si>
  <si>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</si>
  <si>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</si>
  <si>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</si>
  <si>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</si>
  <si>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</si>
  <si>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</si>
  <si>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</si>
  <si>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</si>
  <si>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</si>
  <si>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</si>
  <si>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</si>
  <si>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</si>
  <si>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</si>
  <si>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</si>
  <si>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</si>
  <si>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</si>
  <si>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</si>
  <si>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</si>
  <si>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</si>
  <si>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</si>
  <si>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</si>
  <si>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</si>
  <si>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</si>
  <si>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</si>
  <si>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</si>
  <si>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</si>
  <si>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</si>
  <si>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</si>
  <si>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</si>
  <si>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</si>
  <si>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</si>
  <si>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</si>
  <si>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</si>
  <si>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</si>
  <si>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</si>
  <si>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</si>
  <si>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</si>
  <si>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</si>
  <si>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</si>
  <si>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</si>
  <si>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</si>
  <si>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</si>
  <si>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</si>
  <si>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</si>
  <si>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</si>
  <si>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</si>
  <si>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</si>
  <si>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</si>
  <si>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</si>
  <si>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</si>
  <si>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</si>
  <si>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</si>
  <si>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</si>
  <si>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</si>
  <si>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</si>
  <si>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</si>
  <si>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</si>
  <si>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</si>
  <si>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</si>
  <si>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</si>
  <si>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</si>
  <si>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</si>
  <si>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</si>
  <si>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</si>
  <si>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</si>
  <si>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</si>
  <si>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</si>
  <si>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</si>
  <si>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</si>
  <si>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</si>
  <si>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</si>
  <si>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</si>
  <si>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</si>
  <si>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</si>
  <si>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</si>
  <si>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</si>
  <si>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</si>
  <si>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</si>
  <si>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</si>
  <si>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</si>
  <si>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</si>
  <si>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</si>
  <si>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</si>
  <si>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</si>
  <si>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</si>
  <si>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</si>
  <si>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</si>
  <si>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</si>
  <si>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</si>
  <si>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</si>
  <si>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</si>
  <si>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</si>
  <si>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</si>
  <si>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</si>
  <si>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</si>
  <si>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</si>
  <si>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</si>
  <si>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</si>
  <si>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</si>
  <si>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</si>
  <si>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</si>
  <si>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</si>
  <si>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</si>
  <si>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</si>
  <si>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</si>
  <si>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</si>
  <si>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</si>
  <si>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</si>
  <si>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</si>
  <si>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</si>
  <si>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</si>
  <si>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</si>
  <si>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</si>
  <si>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</si>
  <si>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</si>
  <si>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</si>
  <si>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</si>
  <si>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</si>
  <si>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</si>
  <si>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</si>
  <si>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</si>
  <si>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</si>
  <si>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</si>
  <si>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</si>
  <si>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</si>
  <si>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</si>
  <si>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</si>
  <si>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</si>
  <si>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</si>
  <si>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</si>
  <si>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</si>
  <si>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</si>
  <si>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</si>
  <si>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</si>
  <si>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</si>
  <si>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</si>
  <si>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</si>
  <si>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</si>
  <si>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</si>
  <si>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</si>
  <si>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</si>
  <si>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</si>
  <si>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</si>
  <si>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</si>
  <si>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</si>
  <si>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</si>
  <si>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</si>
  <si>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</si>
  <si>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</si>
  <si>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</si>
  <si>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</si>
  <si>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</si>
  <si>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</si>
  <si>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</si>
  <si>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</si>
  <si>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</si>
  <si>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</si>
  <si>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</si>
  <si>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</si>
  <si>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</si>
  <si>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</si>
  <si>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</si>
  <si>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</si>
  <si>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</si>
  <si>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</si>
  <si>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</si>
  <si>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</si>
  <si>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</si>
  <si>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</si>
  <si>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</si>
  <si>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</si>
  <si>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</si>
  <si>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</si>
  <si>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</si>
  <si>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</si>
  <si>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</si>
  <si>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</si>
  <si>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</si>
  <si>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</si>
  <si>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</si>
  <si>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</si>
  <si>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</si>
  <si>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</si>
  <si>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</si>
  <si>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</si>
  <si>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</si>
  <si>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</si>
  <si>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</si>
  <si>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</si>
  <si>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</si>
  <si>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</si>
  <si>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</si>
  <si>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</si>
  <si>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</si>
  <si>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</si>
  <si>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</si>
  <si>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</si>
  <si>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</si>
  <si>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</si>
  <si>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</si>
  <si>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</si>
  <si>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</si>
  <si>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</si>
  <si>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</si>
  <si>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</si>
  <si>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</si>
  <si>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</si>
  <si>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</si>
  <si>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</si>
  <si>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</si>
  <si>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</si>
  <si>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</si>
  <si>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</si>
  <si>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</si>
  <si>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</si>
  <si>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</si>
  <si>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</si>
  <si>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</si>
  <si>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</si>
  <si>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</si>
  <si>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</si>
  <si>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</si>
  <si>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</si>
  <si>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</si>
  <si>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</si>
  <si>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</si>
  <si>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</si>
  <si>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</si>
  <si>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</si>
  <si>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</si>
  <si>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</si>
  <si>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</si>
  <si>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</si>
  <si>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</si>
  <si>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</si>
  <si>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</si>
  <si>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</si>
  <si>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</si>
  <si>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</si>
  <si>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</si>
  <si>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</si>
  <si>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</si>
  <si>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</si>
  <si>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</si>
  <si>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</si>
  <si>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</si>
  <si>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</si>
  <si>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</si>
  <si>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</si>
  <si>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</si>
  <si>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</si>
  <si>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</si>
  <si>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</si>
  <si>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</si>
  <si>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</si>
  <si>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</si>
  <si>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</si>
  <si>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</si>
  <si>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</si>
  <si>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</si>
  <si>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</si>
  <si>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</si>
  <si>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</si>
  <si>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</si>
  <si>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</si>
  <si>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</si>
  <si>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</si>
  <si>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</si>
  <si>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</si>
  <si>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</si>
  <si>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</si>
  <si>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</si>
  <si>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</si>
  <si>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</si>
  <si>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</si>
  <si>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</si>
  <si>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</si>
  <si>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</si>
  <si>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</si>
  <si>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</si>
  <si>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</si>
  <si>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</si>
  <si>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</si>
  <si>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</si>
  <si>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</si>
  <si>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</si>
  <si>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</si>
  <si>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</si>
  <si>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</si>
  <si>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</si>
  <si>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</si>
  <si>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</si>
  <si>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</si>
  <si>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</si>
  <si>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</si>
  <si>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</si>
  <si>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</si>
  <si>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</si>
  <si>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</si>
  <si>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</si>
  <si>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</si>
  <si>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</si>
  <si>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</si>
  <si>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</si>
  <si>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</si>
  <si>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</si>
  <si>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</si>
  <si>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</si>
  <si>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</si>
  <si>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</si>
  <si>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</si>
  <si>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</si>
  <si>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</si>
  <si>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</si>
  <si>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</si>
  <si>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</si>
  <si>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</si>
  <si>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</si>
  <si>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</si>
  <si>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</si>
  <si>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</si>
  <si>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</si>
  <si>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</si>
  <si>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</si>
  <si>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</si>
  <si>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</si>
  <si>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</si>
  <si>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</si>
  <si>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</si>
  <si>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</si>
  <si>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</si>
  <si>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</si>
  <si>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</si>
  <si>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</si>
  <si>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</si>
  <si>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</si>
  <si>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</si>
  <si>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</si>
  <si>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</si>
  <si>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</si>
  <si>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</si>
  <si>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</si>
  <si>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</si>
  <si>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</si>
  <si>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</si>
  <si>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</si>
  <si>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</si>
  <si>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</si>
  <si>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</si>
  <si>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</si>
  <si>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</si>
  <si>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</si>
  <si>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</si>
  <si>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</si>
  <si>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</si>
  <si>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</si>
  <si>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</si>
  <si>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</si>
  <si>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</si>
  <si>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</si>
  <si>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</si>
  <si>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</si>
  <si>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</si>
  <si>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</si>
  <si>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</si>
  <si>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</si>
  <si>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</si>
  <si>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</si>
  <si>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</si>
  <si>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</si>
  <si>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</si>
  <si>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</si>
  <si>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</si>
  <si>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</si>
  <si>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</si>
  <si>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</si>
  <si>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</si>
  <si>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</si>
  <si>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</si>
  <si>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</si>
  <si>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</si>
  <si>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</si>
  <si>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</si>
  <si>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</si>
  <si>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</si>
  <si>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</si>
  <si>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</si>
  <si>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</si>
  <si>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</si>
  <si>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</si>
  <si>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</si>
  <si>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</si>
  <si>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</si>
  <si>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</si>
  <si>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</si>
  <si>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</si>
  <si>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</si>
  <si>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</si>
  <si>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</si>
  <si>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</si>
  <si>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</si>
  <si>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</si>
  <si>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</si>
  <si>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</si>
  <si>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</si>
  <si>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</si>
  <si>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</si>
  <si>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</si>
  <si>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</si>
  <si>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</si>
  <si>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</si>
  <si>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</si>
  <si>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</si>
  <si>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</si>
  <si>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</si>
  <si>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</si>
  <si>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</si>
  <si>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</si>
  <si>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</si>
  <si>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</si>
  <si>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</si>
  <si>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</si>
  <si>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</si>
  <si>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</si>
  <si>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</si>
  <si>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</si>
  <si>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</si>
  <si>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</si>
  <si>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</si>
  <si>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</si>
  <si>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</si>
  <si>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</si>
  <si>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</si>
  <si>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</si>
  <si>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</si>
  <si>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</si>
  <si>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</si>
  <si>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</si>
  <si>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</si>
  <si>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</si>
  <si>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</si>
  <si>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</si>
  <si>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</si>
  <si>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</si>
  <si>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</si>
  <si>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</si>
  <si>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</si>
  <si>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</si>
  <si>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</si>
  <si>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</si>
  <si>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</si>
  <si>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</si>
  <si>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</si>
  <si>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</si>
  <si>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</si>
  <si>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</si>
  <si>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</si>
  <si>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</si>
  <si>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</si>
  <si>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</si>
  <si>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</si>
  <si>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</si>
  <si>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</si>
  <si>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</si>
  <si>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</si>
  <si>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</si>
  <si>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</si>
  <si>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</si>
  <si>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</si>
  <si>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</si>
  <si>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</si>
  <si>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</si>
  <si>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</si>
  <si>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</si>
  <si>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</si>
  <si>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</si>
  <si>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</si>
  <si>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</si>
  <si>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</si>
  <si>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</si>
  <si>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</si>
  <si>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</si>
  <si>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</si>
  <si>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</si>
  <si>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</si>
  <si>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</si>
  <si>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</si>
  <si>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</si>
  <si>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</si>
  <si>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</si>
  <si>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</si>
  <si>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</si>
  <si>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</si>
  <si>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</si>
  <si>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</si>
  <si>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</si>
  <si>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</si>
  <si>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</si>
  <si>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</si>
  <si>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</si>
  <si>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</si>
  <si>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</si>
  <si>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</si>
  <si>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</si>
  <si>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</si>
  <si>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</si>
  <si>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</si>
  <si>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</si>
  <si>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</si>
  <si>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</si>
  <si>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</si>
  <si>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</si>
  <si>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</si>
  <si>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</si>
  <si>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</si>
  <si>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</si>
  <si>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</si>
  <si>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</si>
  <si>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</si>
  <si>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</si>
  <si>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</si>
  <si>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</si>
  <si>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</si>
  <si>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</si>
  <si>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</si>
  <si>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</si>
  <si>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</si>
  <si>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</si>
  <si>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</si>
  <si>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</si>
  <si>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</si>
  <si>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</si>
  <si>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</si>
  <si>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</si>
  <si>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</si>
  <si>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</si>
  <si>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</si>
  <si>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</si>
  <si>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</si>
  <si>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</si>
  <si>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</si>
  <si>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</si>
  <si>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</si>
  <si>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</si>
  <si>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</si>
  <si>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</si>
  <si>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</si>
  <si>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</si>
  <si>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</si>
  <si>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</si>
  <si>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</si>
  <si>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</si>
  <si>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</si>
  <si>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</si>
  <si>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</si>
  <si>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</si>
  <si>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</si>
  <si>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</si>
  <si>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</si>
  <si>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</si>
  <si>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</si>
  <si>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</si>
  <si>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</si>
  <si>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</si>
  <si>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</si>
  <si>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</si>
  <si>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</si>
  <si>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</si>
  <si>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</si>
  <si>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</si>
  <si>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</si>
  <si>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</si>
  <si>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</si>
  <si>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</si>
  <si>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</si>
  <si>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</si>
  <si>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</si>
  <si>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</si>
  <si>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</si>
  <si>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</si>
  <si>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</si>
  <si>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</si>
  <si>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</si>
  <si>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</si>
  <si>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</si>
  <si>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</si>
  <si>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</si>
  <si>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</si>
  <si>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</si>
  <si>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</si>
  <si>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</si>
  <si>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</si>
  <si>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</si>
  <si>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</si>
  <si>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</si>
  <si>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</si>
  <si>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</si>
  <si>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</si>
  <si>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</si>
  <si>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</si>
  <si>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</si>
  <si>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</si>
  <si>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</si>
  <si>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</si>
  <si>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</si>
  <si>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</si>
  <si>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</si>
  <si>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</si>
  <si>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</si>
  <si>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</si>
  <si>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</si>
  <si>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</si>
  <si>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</si>
  <si>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</si>
  <si>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</si>
  <si>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</si>
  <si>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</si>
  <si>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</si>
  <si>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</si>
  <si>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</si>
  <si>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</si>
  <si>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</si>
  <si>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</si>
  <si>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</si>
  <si>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</si>
  <si>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</si>
  <si>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</si>
  <si>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</si>
  <si>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</si>
  <si>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</si>
  <si>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</si>
  <si>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</si>
  <si>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</si>
  <si>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</si>
  <si>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</si>
  <si>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</si>
  <si>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</si>
  <si>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</si>
  <si>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</si>
  <si>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</si>
  <si>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</si>
  <si>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</si>
  <si>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</si>
  <si>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</si>
  <si>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</si>
  <si>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</si>
  <si>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</si>
  <si>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</si>
  <si>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</si>
  <si>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</si>
  <si>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</si>
  <si>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</si>
  <si>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</si>
  <si>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</si>
  <si>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</si>
  <si>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</si>
  <si>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</si>
  <si>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</si>
  <si>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</si>
  <si>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</si>
  <si>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</si>
  <si>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</si>
  <si>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</si>
  <si>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</si>
  <si>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</si>
  <si>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</si>
  <si>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</si>
  <si>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</si>
  <si>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</si>
  <si>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</si>
  <si>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</si>
  <si>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</si>
  <si>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</si>
  <si>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</si>
  <si>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</si>
  <si>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</si>
  <si>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</si>
  <si>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</si>
  <si>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</si>
  <si>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</si>
  <si>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</si>
  <si>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</si>
  <si>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</si>
  <si>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</si>
  <si>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</si>
  <si>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</si>
  <si>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</si>
  <si>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</si>
  <si>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</si>
  <si>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</si>
  <si>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</si>
  <si>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</si>
  <si>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</si>
  <si>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</si>
  <si>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</si>
  <si>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</si>
  <si>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</si>
  <si>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</si>
  <si>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</si>
  <si>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</si>
  <si>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</si>
  <si>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</si>
  <si>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</si>
  <si>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</si>
  <si>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</si>
  <si>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</si>
  <si>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</si>
  <si>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</si>
  <si>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</si>
  <si>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</si>
  <si>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</si>
  <si>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</si>
  <si>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</si>
  <si>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</si>
  <si>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</si>
  <si>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</si>
  <si>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</si>
  <si>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</si>
  <si>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</si>
  <si>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</si>
  <si>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</si>
  <si>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</si>
  <si>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</si>
  <si>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</si>
  <si>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</si>
  <si>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</si>
  <si>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</si>
  <si>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</si>
  <si>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</si>
  <si>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</si>
  <si>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</si>
  <si>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</si>
  <si>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</si>
  <si>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</si>
  <si>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</si>
  <si>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</si>
  <si>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</si>
  <si>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</si>
  <si>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</si>
  <si>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</si>
  <si>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</si>
  <si>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</si>
  <si>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</si>
  <si>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</si>
  <si>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</si>
  <si>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</si>
  <si>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</si>
  <si>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</si>
  <si>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</si>
  <si>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</si>
  <si>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</si>
  <si>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</si>
  <si>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</si>
  <si>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</si>
  <si>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</si>
  <si>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</si>
  <si>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</si>
  <si>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</si>
  <si>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</si>
  <si>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</si>
  <si>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</si>
  <si>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</si>
  <si>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</si>
  <si>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</si>
  <si>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</si>
  <si>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</si>
  <si>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</si>
  <si>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</si>
  <si>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</si>
  <si>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</si>
  <si>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</si>
  <si>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</si>
  <si>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</si>
  <si>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</si>
  <si>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</si>
  <si>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</si>
  <si>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</si>
  <si>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</si>
  <si>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</si>
  <si>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</si>
  <si>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</si>
  <si>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</si>
  <si>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</si>
  <si>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</si>
  <si>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</si>
  <si>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</si>
  <si>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</si>
  <si>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</si>
  <si>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</si>
  <si>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</si>
  <si>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</si>
  <si>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</si>
  <si>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</si>
  <si>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</si>
  <si>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</si>
  <si>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</si>
  <si>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</si>
  <si>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</si>
  <si>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</si>
  <si>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</si>
  <si>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</si>
  <si>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</si>
  <si>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</si>
  <si>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</si>
  <si>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</si>
  <si>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</si>
  <si>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</si>
  <si>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</si>
  <si>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</si>
  <si>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</si>
  <si>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</si>
  <si>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</si>
  <si>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</si>
  <si>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</si>
  <si>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</si>
  <si>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</si>
  <si>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</si>
  <si>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</si>
  <si>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</si>
  <si>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</si>
  <si>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</si>
  <si>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</si>
  <si>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</si>
  <si>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</si>
  <si>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</si>
  <si>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</si>
  <si>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</si>
  <si>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</si>
  <si>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</si>
  <si>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</si>
  <si>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</si>
  <si>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</si>
  <si>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</si>
  <si>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</si>
  <si>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</si>
  <si>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</si>
  <si>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</si>
  <si>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</si>
  <si>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</si>
  <si>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</si>
  <si>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</si>
  <si>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</si>
  <si>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</si>
  <si>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</si>
  <si>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</si>
  <si>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</si>
  <si>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</si>
  <si>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</si>
  <si>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</si>
  <si>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</si>
  <si>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</si>
  <si>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</si>
  <si>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</si>
  <si>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</si>
  <si>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</si>
  <si>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</si>
  <si>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</si>
  <si>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</si>
  <si>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</si>
  <si>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</si>
  <si>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</si>
  <si>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</si>
  <si>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</si>
  <si>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</si>
  <si>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</si>
  <si>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</si>
  <si>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</si>
  <si>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</si>
  <si>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</si>
  <si>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</si>
  <si>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</si>
  <si>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</si>
  <si>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</si>
  <si>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</si>
  <si>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</si>
  <si>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</si>
  <si>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</si>
  <si>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</si>
  <si>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</si>
  <si>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</si>
  <si>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</si>
  <si>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</si>
  <si>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</si>
  <si>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</si>
  <si>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</si>
  <si>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</si>
  <si>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</si>
  <si>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</si>
  <si>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</si>
  <si>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</si>
  <si>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</si>
  <si>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</si>
  <si>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</si>
  <si>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</si>
  <si>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</si>
  <si>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</si>
  <si>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</si>
  <si>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</si>
  <si>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</si>
  <si>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</si>
  <si>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</si>
  <si>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</si>
  <si>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</si>
  <si>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</si>
  <si>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</si>
  <si>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</si>
  <si>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</si>
  <si>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</si>
  <si>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</si>
  <si>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</si>
  <si>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</si>
  <si>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</si>
  <si>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</si>
  <si>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</si>
  <si>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</si>
  <si>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</si>
  <si>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</si>
  <si>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</si>
  <si>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</si>
  <si>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</si>
  <si>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</si>
  <si>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</si>
  <si>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</si>
  <si>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</si>
  <si>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</si>
  <si>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</si>
  <si>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</si>
  <si>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</si>
  <si>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</si>
  <si>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</si>
  <si>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</si>
  <si>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</si>
  <si>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</si>
  <si>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</si>
  <si>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</si>
  <si>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</si>
  <si>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</si>
  <si>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</si>
  <si>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</si>
  <si>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</si>
  <si>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</si>
  <si>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</si>
  <si>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</si>
  <si>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</si>
  <si>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</si>
  <si>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</si>
  <si>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</si>
  <si>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</si>
  <si>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</si>
  <si>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</si>
  <si>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</si>
  <si>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</si>
  <si>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</si>
  <si>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</si>
  <si>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</si>
  <si>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</si>
  <si>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</si>
  <si>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</si>
  <si>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</si>
  <si>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</si>
  <si>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</si>
  <si>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</si>
  <si>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</si>
  <si>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</si>
  <si>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</si>
  <si>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</si>
  <si>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</si>
  <si>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</si>
  <si>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</si>
  <si>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</si>
  <si>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</si>
  <si>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</si>
  <si>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</si>
  <si>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</si>
  <si>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</si>
  <si>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</si>
  <si>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</si>
  <si>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</si>
  <si>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</si>
  <si>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</si>
  <si>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</si>
  <si>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</si>
  <si>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</si>
  <si>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</si>
  <si>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</si>
  <si>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</si>
  <si>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</si>
  <si>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</si>
  <si>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</si>
  <si>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</si>
  <si>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</si>
  <si>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</si>
  <si>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</si>
  <si>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</si>
  <si>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</si>
  <si>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</si>
  <si>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</si>
  <si>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</si>
  <si>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</si>
  <si>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</si>
  <si>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</si>
  <si>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</si>
  <si>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</si>
  <si>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</si>
  <si>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</si>
  <si>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</si>
  <si>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</si>
  <si>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</si>
  <si>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</si>
  <si>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</si>
  <si>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</si>
  <si>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</si>
  <si>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</si>
  <si>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</si>
  <si>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</si>
  <si>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</si>
  <si>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</si>
  <si>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</si>
  <si>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</si>
  <si>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</si>
  <si>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</si>
  <si>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</si>
  <si>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</si>
  <si>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</si>
  <si>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</si>
  <si>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</si>
  <si>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</si>
  <si>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</si>
  <si>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</si>
  <si>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</si>
  <si>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</si>
  <si>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</si>
  <si>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</si>
  <si>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</si>
  <si>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</si>
  <si>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</si>
  <si>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</si>
  <si>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</si>
  <si>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</si>
  <si>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</si>
  <si>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</si>
  <si>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</si>
  <si>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</si>
  <si>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</si>
  <si>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</si>
  <si>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</si>
  <si>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</si>
  <si>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</si>
  <si>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</si>
  <si>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</si>
  <si>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</si>
  <si>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</si>
  <si>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</si>
  <si>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</si>
  <si>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</si>
  <si>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</si>
  <si>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</si>
  <si>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</si>
  <si>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</si>
  <si>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</si>
  <si>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</si>
  <si>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</si>
  <si>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</si>
  <si>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</si>
  <si>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</si>
  <si>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</si>
  <si>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</si>
  <si>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</si>
  <si>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</si>
  <si>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</si>
  <si>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</si>
  <si>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</si>
  <si>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</si>
  <si>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</si>
  <si>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</si>
  <si>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</si>
  <si>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</si>
  <si>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</si>
  <si>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</si>
  <si>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</si>
  <si>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</si>
  <si>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</si>
  <si>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</si>
  <si>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</si>
  <si>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</si>
  <si>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</si>
  <si>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</si>
  <si>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</si>
  <si>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</si>
  <si>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</si>
  <si>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</si>
  <si>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</si>
  <si>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</si>
  <si>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</si>
  <si>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</si>
  <si>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</si>
  <si>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</si>
  <si>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</si>
  <si>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</si>
  <si>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</si>
  <si>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</si>
  <si>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</si>
  <si>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</si>
  <si>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</si>
  <si>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</si>
  <si>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</si>
  <si>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</si>
  <si>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</si>
  <si>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</si>
  <si>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</si>
  <si>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</si>
  <si>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</si>
  <si>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</si>
  <si>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</si>
  <si>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</si>
  <si>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</si>
  <si>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</si>
  <si>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</si>
  <si>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</si>
  <si>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</si>
  <si>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</si>
  <si>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</si>
  <si>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</si>
  <si>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</si>
  <si>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</si>
  <si>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</si>
  <si>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</si>
  <si>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</si>
  <si>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</si>
  <si>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</si>
  <si>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</si>
  <si>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</si>
  <si>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</si>
  <si>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</si>
  <si>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</si>
  <si>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</si>
  <si>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</si>
  <si>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</si>
  <si>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</si>
  <si>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</si>
  <si>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</si>
  <si>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</si>
  <si>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</si>
  <si>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</si>
  <si>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</si>
  <si>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</si>
  <si>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</si>
  <si>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</si>
  <si>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</si>
  <si>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</si>
  <si>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</si>
  <si>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</si>
  <si>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</si>
  <si>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</si>
  <si>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</si>
  <si>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</si>
  <si>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</si>
  <si>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</si>
  <si>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</si>
  <si>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</si>
  <si>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</si>
  <si>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</si>
  <si>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</si>
  <si>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</si>
  <si>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</si>
  <si>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</si>
  <si>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</si>
  <si>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</si>
  <si>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</si>
  <si>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</si>
  <si>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</si>
  <si>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</si>
  <si>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</si>
  <si>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</si>
  <si>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</si>
  <si>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</si>
  <si>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</si>
  <si>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</si>
  <si>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</si>
  <si>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</si>
  <si>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</si>
  <si>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</si>
  <si>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</si>
  <si>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</si>
  <si>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</si>
  <si>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</si>
  <si>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</si>
  <si>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</si>
  <si>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</si>
  <si>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</si>
  <si>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</si>
  <si>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</si>
  <si>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</si>
  <si>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</si>
  <si>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</si>
  <si>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</si>
  <si>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</si>
  <si>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</si>
  <si>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</si>
  <si>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</si>
  <si>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</si>
  <si>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</si>
  <si>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</si>
  <si>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</si>
  <si>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</si>
  <si>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</si>
  <si>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</si>
  <si>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</si>
  <si>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</si>
  <si>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</si>
  <si>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</si>
  <si>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</si>
  <si>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</si>
  <si>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</si>
  <si>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</si>
  <si>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</si>
  <si>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</si>
  <si>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</si>
  <si>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</si>
  <si>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</si>
  <si>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</si>
  <si>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</si>
  <si>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</si>
  <si>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</si>
  <si>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</si>
  <si>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</si>
  <si>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</si>
  <si>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</si>
  <si>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</si>
  <si>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</si>
  <si>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</si>
  <si>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</si>
  <si>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</si>
  <si>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</si>
  <si>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</si>
  <si>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</si>
  <si>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</si>
  <si>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</si>
  <si>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</si>
  <si>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</si>
  <si>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</si>
  <si>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</si>
  <si>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</si>
  <si>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</si>
  <si>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</si>
  <si>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</si>
  <si>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</si>
  <si>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</si>
  <si>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</si>
  <si>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</si>
  <si>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</si>
  <si>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</si>
  <si>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</si>
  <si>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</si>
  <si>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</si>
  <si>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</si>
  <si>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</si>
  <si>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</si>
  <si>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</si>
  <si>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</si>
  <si>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</si>
  <si>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</si>
  <si>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</si>
  <si>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</si>
  <si>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</si>
  <si>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</si>
  <si>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</si>
  <si>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</si>
  <si>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</si>
  <si>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</si>
  <si>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</si>
  <si>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</si>
  <si>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</si>
  <si>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</si>
  <si>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</si>
  <si>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</si>
  <si>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</si>
  <si>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</si>
  <si>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</si>
  <si>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</si>
  <si>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</si>
  <si>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</si>
  <si>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</si>
  <si>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</si>
  <si>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</si>
  <si>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</si>
  <si>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</si>
  <si>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</si>
  <si>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</si>
  <si>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</si>
  <si>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</si>
  <si>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</si>
  <si>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</si>
  <si>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</si>
  <si>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</si>
  <si>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</si>
  <si>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</si>
  <si>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</si>
  <si>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</si>
  <si>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</si>
  <si>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</si>
  <si>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</si>
  <si>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</si>
  <si>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</si>
  <si>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</si>
  <si>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</si>
  <si>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</si>
  <si>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</si>
  <si>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</si>
  <si>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</si>
  <si>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</si>
  <si>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</si>
  <si>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</si>
  <si>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</si>
  <si>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</si>
  <si>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</si>
  <si>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</si>
  <si>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</si>
  <si>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</si>
  <si>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</si>
  <si>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</si>
  <si>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</si>
  <si>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</si>
  <si>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</si>
  <si>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</si>
  <si>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</si>
  <si>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</si>
  <si>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</si>
  <si>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</si>
  <si>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</si>
  <si>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</si>
  <si>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</si>
  <si>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</si>
  <si>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</si>
  <si>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</si>
  <si>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</si>
  <si>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</si>
  <si>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</si>
  <si>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</si>
  <si>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</si>
  <si>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</si>
  <si>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</si>
  <si>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</si>
  <si>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</si>
  <si>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</si>
  <si>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</si>
  <si>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</si>
  <si>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</si>
  <si>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</si>
  <si>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</si>
  <si>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</si>
  <si>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</si>
  <si>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</si>
  <si>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</si>
  <si>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</si>
  <si>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</si>
  <si>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</si>
  <si>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</si>
  <si>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</si>
  <si>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</si>
  <si>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</si>
  <si>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</si>
  <si>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</si>
  <si>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</si>
  <si>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</si>
  <si>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</si>
  <si>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</si>
  <si>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</si>
  <si>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</si>
  <si>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</si>
  <si>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</si>
  <si>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</si>
  <si>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</si>
  <si>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</si>
  <si>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</si>
  <si>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</si>
  <si>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</si>
  <si>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</si>
  <si>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</si>
  <si>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</si>
  <si>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</si>
  <si>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</si>
  <si>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</si>
  <si>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</si>
  <si>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</si>
  <si>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</si>
  <si>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</si>
  <si>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</si>
  <si>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</si>
  <si>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</si>
  <si>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</si>
  <si>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</si>
  <si>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</si>
  <si>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</si>
  <si>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</si>
  <si>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</si>
  <si>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</si>
  <si>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</si>
  <si>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</si>
  <si>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</si>
  <si>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</si>
  <si>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</si>
  <si>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</si>
  <si>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</si>
  <si>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</si>
  <si>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</si>
  <si>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</si>
  <si>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</si>
  <si>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</si>
  <si>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</si>
  <si>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</si>
  <si>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</si>
  <si>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</si>
  <si>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</si>
  <si>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</si>
  <si>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</si>
  <si>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</si>
  <si>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</si>
  <si>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</si>
  <si>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</si>
  <si>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</si>
  <si>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</si>
  <si>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</si>
  <si>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</si>
  <si>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</si>
  <si>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</si>
  <si>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</si>
  <si>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</si>
  <si>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</si>
  <si>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</si>
  <si>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</si>
  <si>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</si>
  <si>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</si>
  <si>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</si>
  <si>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</si>
  <si>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</si>
  <si>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</si>
  <si>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</si>
  <si>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</si>
  <si>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</si>
  <si>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</si>
  <si>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</si>
  <si>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</si>
  <si>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</si>
  <si>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</si>
  <si>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</si>
  <si>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</si>
  <si>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</si>
  <si>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</si>
  <si>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</si>
  <si>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</si>
  <si>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</si>
  <si>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</si>
  <si>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</si>
  <si>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</si>
  <si>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</si>
  <si>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</si>
  <si>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</si>
  <si>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</si>
  <si>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</si>
  <si>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</si>
  <si>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</si>
  <si>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</si>
  <si>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</si>
  <si>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</si>
  <si>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</si>
  <si>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</si>
  <si>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</si>
  <si>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</si>
  <si>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</si>
  <si>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</si>
  <si>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</si>
  <si>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</si>
  <si>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</si>
  <si>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</si>
  <si>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</si>
  <si>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</si>
  <si>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</si>
  <si>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</si>
  <si>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</si>
  <si>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</si>
  <si>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</si>
  <si>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</si>
  <si>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</si>
  <si>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</si>
  <si>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</si>
  <si>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</si>
  <si>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</si>
  <si>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</si>
  <si>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</si>
  <si>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</si>
  <si>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</si>
  <si>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</si>
  <si>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</si>
  <si>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</si>
  <si>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</si>
  <si>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</si>
  <si>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</si>
  <si>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</si>
  <si>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</si>
  <si>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</si>
  <si>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</si>
  <si>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</si>
  <si>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</si>
  <si>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</si>
  <si>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</si>
  <si>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</si>
  <si>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</si>
  <si>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</si>
  <si>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</si>
  <si>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</si>
  <si>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</si>
  <si>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</si>
  <si>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</si>
  <si>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</si>
  <si>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</si>
  <si>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</si>
  <si>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</si>
  <si>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</si>
  <si>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</si>
  <si>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</si>
  <si>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</si>
  <si>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</si>
  <si>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</si>
  <si>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</si>
  <si>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</si>
  <si>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</si>
  <si>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</si>
  <si>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</si>
  <si>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</si>
  <si>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</si>
  <si>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</si>
  <si>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</si>
  <si>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</si>
  <si>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</si>
  <si>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</si>
  <si>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</si>
  <si>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</si>
  <si>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</si>
  <si>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</si>
  <si>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</si>
  <si>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</si>
  <si>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</si>
  <si>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</si>
  <si>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</si>
  <si>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</si>
  <si>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</si>
  <si>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</si>
  <si>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</si>
  <si>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</si>
  <si>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</si>
  <si>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</si>
  <si>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</si>
  <si>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</si>
  <si>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</si>
  <si>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</si>
  <si>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</si>
  <si>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</si>
  <si>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</si>
  <si>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</si>
  <si>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</si>
  <si>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</si>
  <si>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</si>
  <si>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</si>
  <si>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</si>
  <si>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</si>
  <si>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</si>
  <si>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</si>
  <si>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</si>
  <si>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</si>
  <si>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</si>
  <si>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</si>
  <si>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</si>
  <si>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</si>
  <si>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</si>
  <si>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</si>
  <si>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</si>
  <si>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</si>
  <si>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</si>
  <si>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</si>
  <si>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</si>
  <si>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</si>
  <si>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</si>
  <si>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</si>
  <si>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</si>
  <si>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</si>
  <si>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</si>
  <si>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</si>
  <si>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</si>
  <si>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</si>
  <si>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</si>
  <si>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</si>
  <si>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</si>
  <si>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</si>
  <si>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</si>
  <si>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</si>
  <si>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</si>
  <si>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</si>
  <si>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</si>
  <si>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</si>
  <si>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</si>
  <si>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</si>
  <si>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</si>
  <si>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</si>
  <si>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</si>
  <si>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</si>
  <si>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</si>
  <si>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</si>
  <si>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</si>
  <si>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</si>
  <si>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</si>
  <si>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</si>
  <si>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</si>
  <si>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</si>
  <si>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</si>
  <si>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</si>
  <si>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</si>
  <si>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</si>
  <si>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</si>
  <si>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</si>
  <si>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</si>
  <si>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</si>
  <si>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</si>
  <si>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</si>
  <si>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</si>
  <si>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</si>
  <si>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</si>
  <si>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</si>
  <si>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</si>
  <si>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</si>
  <si>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</si>
  <si>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</si>
  <si>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</si>
  <si>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</si>
  <si>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</si>
  <si>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</si>
  <si>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</si>
  <si>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</si>
  <si>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</si>
  <si>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</si>
  <si>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</si>
  <si>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</si>
  <si>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</si>
  <si>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</si>
  <si>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</si>
  <si>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</si>
  <si>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</si>
  <si>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</si>
  <si>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</si>
  <si>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</si>
  <si>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</si>
  <si>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</si>
  <si>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</si>
  <si>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</si>
  <si>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</si>
  <si>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</si>
  <si>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</si>
  <si>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</si>
  <si>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</si>
  <si>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</si>
  <si>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</si>
  <si>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</si>
  <si>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</si>
  <si>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</si>
  <si>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</si>
  <si>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</si>
  <si>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</si>
  <si>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</si>
  <si>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</si>
  <si>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</si>
  <si>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</si>
  <si>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</si>
  <si>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</si>
  <si>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</si>
  <si>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</si>
  <si>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</si>
  <si>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</si>
  <si>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</si>
  <si>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</si>
  <si>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</si>
  <si>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</si>
  <si>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</si>
  <si>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</si>
  <si>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</si>
  <si>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</si>
  <si>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</si>
  <si>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</si>
  <si>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</si>
  <si>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</si>
  <si>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</si>
  <si>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</si>
  <si>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</si>
  <si>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</si>
  <si>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</si>
  <si>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</si>
  <si>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</si>
  <si>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</si>
  <si>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</si>
  <si>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</si>
  <si>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</si>
  <si>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</si>
  <si>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</si>
  <si>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</si>
  <si>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</si>
  <si>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</si>
  <si>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</si>
  <si>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</si>
  <si>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</si>
  <si>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</si>
  <si>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</si>
  <si>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</si>
  <si>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</si>
  <si>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</si>
  <si>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</si>
  <si>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</si>
  <si>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</si>
  <si>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</si>
  <si>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</si>
  <si>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</si>
  <si>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</si>
  <si>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</si>
  <si>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</si>
  <si>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</si>
  <si>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</si>
  <si>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</si>
  <si>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</si>
  <si>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</si>
  <si>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</si>
  <si>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</si>
  <si>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</si>
  <si>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</si>
  <si>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</si>
  <si>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</si>
  <si>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</si>
  <si>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</si>
  <si>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</si>
  <si>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</si>
  <si>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</si>
  <si>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</si>
  <si>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</si>
  <si>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</si>
  <si>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</si>
  <si>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</si>
  <si>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</si>
  <si>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</si>
  <si>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</si>
  <si>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</si>
  <si>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</si>
  <si>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</si>
  <si>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</si>
  <si>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</si>
  <si>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</si>
  <si>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</si>
  <si>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</si>
  <si>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</si>
  <si>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</si>
  <si>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</si>
  <si>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</si>
  <si>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</si>
  <si>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</si>
  <si>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</si>
  <si>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</si>
  <si>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</si>
  <si>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</si>
  <si>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</si>
  <si>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</si>
  <si>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</si>
  <si>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</si>
  <si>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</si>
  <si>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</si>
  <si>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</si>
  <si>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</si>
  <si>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</si>
  <si>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</si>
  <si>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</si>
  <si>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</si>
  <si>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</si>
  <si>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</si>
  <si>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</si>
  <si>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</si>
  <si>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</si>
  <si>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</si>
  <si>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</si>
  <si>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</si>
  <si>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</si>
  <si>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</si>
  <si>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</si>
  <si>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</si>
  <si>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</si>
  <si>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</si>
  <si>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</si>
  <si>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</si>
  <si>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</si>
  <si>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</si>
  <si>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</si>
  <si>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</si>
  <si>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</si>
  <si>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</si>
  <si>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</si>
  <si>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</si>
  <si>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</si>
  <si>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</si>
  <si>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</si>
  <si>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</si>
  <si>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</si>
  <si>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</si>
  <si>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</si>
  <si>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</si>
  <si>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</si>
  <si>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</si>
  <si>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</si>
  <si>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</si>
  <si>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</si>
  <si>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</si>
  <si>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</si>
  <si>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</si>
  <si>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</si>
  <si>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</si>
  <si>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</si>
  <si>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</si>
  <si>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</si>
  <si>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</si>
  <si>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</si>
  <si>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</si>
  <si>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</si>
  <si>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</si>
  <si>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</si>
  <si>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</si>
  <si>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</si>
  <si>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</si>
  <si>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</si>
  <si>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</si>
  <si>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</si>
  <si>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</si>
  <si>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</si>
  <si>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</si>
  <si>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</si>
  <si>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</si>
  <si>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</si>
  <si>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</si>
  <si>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</si>
  <si>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</si>
  <si>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</si>
  <si>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</si>
  <si>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</si>
  <si>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</si>
  <si>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</si>
  <si>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</si>
  <si>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</si>
  <si>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</si>
  <si>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</si>
  <si>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</si>
  <si>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</si>
  <si>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</si>
  <si>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</si>
  <si>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</si>
  <si>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</si>
  <si>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</si>
  <si>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</si>
  <si>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</si>
  <si>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</si>
  <si>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</si>
  <si>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</si>
  <si>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</si>
  <si>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</si>
  <si>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</si>
  <si>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</si>
  <si>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</si>
  <si>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</si>
  <si>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</si>
  <si>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</si>
  <si>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</si>
  <si>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</si>
  <si>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</si>
  <si>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</si>
  <si>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</si>
  <si>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</si>
  <si>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</si>
  <si>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</si>
  <si>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</si>
  <si>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</si>
  <si>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</si>
  <si>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</si>
  <si>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</si>
  <si>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</si>
  <si>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</si>
  <si>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</si>
  <si>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</si>
  <si>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</si>
  <si>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</si>
  <si>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</si>
  <si>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</si>
  <si>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</si>
  <si>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</si>
  <si>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</si>
  <si>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</si>
  <si>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</si>
  <si>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</si>
  <si>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</si>
  <si>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</si>
  <si>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</si>
  <si>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</si>
  <si>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</si>
  <si>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</si>
  <si>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</si>
  <si>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</si>
  <si>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</si>
  <si>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</si>
  <si>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</si>
  <si>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</si>
  <si>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</si>
  <si>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</si>
  <si>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</si>
  <si>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</si>
  <si>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</si>
  <si>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</si>
  <si>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</si>
  <si>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</si>
  <si>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</si>
  <si>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</si>
  <si>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</si>
  <si>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</si>
  <si>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</si>
  <si>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</si>
  <si>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</si>
  <si>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</si>
  <si>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</si>
  <si>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</si>
  <si>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</si>
  <si>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</si>
  <si>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</si>
  <si>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</si>
  <si>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</si>
  <si>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</si>
  <si>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</si>
  <si>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</si>
  <si>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</si>
  <si>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</si>
  <si>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</si>
  <si>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</si>
  <si>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</si>
  <si>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</si>
  <si>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</si>
  <si>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</si>
  <si>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</si>
  <si>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</si>
  <si>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</si>
  <si>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</si>
  <si>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</si>
  <si>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</si>
  <si>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</si>
  <si>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</si>
  <si>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</si>
  <si>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</si>
  <si>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</si>
  <si>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</si>
  <si>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</si>
  <si>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</si>
  <si>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</si>
  <si>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</si>
  <si>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</si>
  <si>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</si>
  <si>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</si>
  <si>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</si>
  <si>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</si>
  <si>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</si>
  <si>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</si>
  <si>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</si>
  <si>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</si>
  <si>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</si>
  <si>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</si>
  <si>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</si>
  <si>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</si>
  <si>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</si>
  <si>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</si>
  <si>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</si>
  <si>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</si>
  <si>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</si>
  <si>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</si>
  <si>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</si>
  <si>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</si>
  <si>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</si>
  <si>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</si>
  <si>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</si>
  <si>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</si>
  <si>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</si>
  <si>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</si>
  <si>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</si>
  <si>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</si>
  <si>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</si>
  <si>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</si>
  <si>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</si>
  <si>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</si>
  <si>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</si>
  <si>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</si>
  <si>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</si>
  <si>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</si>
  <si>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</si>
  <si>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</si>
  <si>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</si>
  <si>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</si>
  <si>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</si>
  <si>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</si>
  <si>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</si>
  <si>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</si>
  <si>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</si>
  <si>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</si>
  <si>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</si>
  <si>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</si>
  <si>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</si>
  <si>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</si>
  <si>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</si>
  <si>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</si>
  <si>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</si>
  <si>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</si>
  <si>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</si>
  <si>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</si>
  <si>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</si>
  <si>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</si>
  <si>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</si>
  <si>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</si>
  <si>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</si>
  <si>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</si>
  <si>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</si>
  <si>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</si>
  <si>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</si>
  <si>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</si>
  <si>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</si>
  <si>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</si>
  <si>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</si>
  <si>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</si>
  <si>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</si>
  <si>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</si>
  <si>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</si>
  <si>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</si>
  <si>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</si>
  <si>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</si>
  <si>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</si>
  <si>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</si>
  <si>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</si>
  <si>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</si>
  <si>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</si>
  <si>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</si>
  <si>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</si>
  <si>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</si>
  <si>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</si>
  <si>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</si>
  <si>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</si>
  <si>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</si>
  <si>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</si>
  <si>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</si>
  <si>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</si>
  <si>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</si>
  <si>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</si>
  <si>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</si>
  <si>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</si>
  <si>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</si>
  <si>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</si>
  <si>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</si>
  <si>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</si>
  <si>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</si>
  <si>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</si>
  <si>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</si>
  <si>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</si>
  <si>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</si>
  <si>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</si>
  <si>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</si>
  <si>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</si>
  <si>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</si>
  <si>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</si>
  <si>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</si>
  <si>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</si>
  <si>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</si>
  <si>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</si>
  <si>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</si>
  <si>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</si>
  <si>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</si>
  <si>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</si>
  <si>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</si>
  <si>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</si>
  <si>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</si>
  <si>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</si>
  <si>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</si>
  <si>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</si>
  <si>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</si>
  <si>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</si>
  <si>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</si>
  <si>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</si>
  <si>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</si>
  <si>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</si>
  <si>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</si>
  <si>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</si>
  <si>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</si>
  <si>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</si>
  <si>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</si>
  <si>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</si>
  <si>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</si>
  <si>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</si>
  <si>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</si>
  <si>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</si>
  <si>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</si>
  <si>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</si>
  <si>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</si>
  <si>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</si>
  <si>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</si>
  <si>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</si>
  <si>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</si>
  <si>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</si>
  <si>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</si>
  <si>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</si>
  <si>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</si>
  <si>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</si>
  <si>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</si>
  <si>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</si>
  <si>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</si>
  <si>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</si>
  <si>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</si>
  <si>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</si>
  <si>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</si>
  <si>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</si>
  <si>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</si>
  <si>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</si>
  <si>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</si>
  <si>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</si>
  <si>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</si>
  <si>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</si>
  <si>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</si>
  <si>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</si>
  <si>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</si>
  <si>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</si>
  <si>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</si>
  <si>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</si>
  <si>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</si>
  <si>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</si>
  <si>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</si>
  <si>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</si>
  <si>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</si>
  <si>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</si>
  <si>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</si>
  <si>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</si>
  <si>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</si>
  <si>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</si>
  <si>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</si>
  <si>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</si>
  <si>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</si>
  <si>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</si>
  <si>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</si>
  <si>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</si>
  <si>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</si>
  <si>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</si>
  <si>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</si>
  <si>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</si>
  <si>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</si>
  <si>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</si>
  <si>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</si>
  <si>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</si>
  <si>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</si>
  <si>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</si>
  <si>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</si>
  <si>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</si>
  <si>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</si>
  <si>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</si>
  <si>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</si>
  <si>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</si>
  <si>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</si>
  <si>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</si>
  <si>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</si>
  <si>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</si>
  <si>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</si>
  <si>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</si>
  <si>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</si>
  <si>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</si>
  <si>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</si>
  <si>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</si>
  <si>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</si>
  <si>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</si>
  <si>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</si>
  <si>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</si>
  <si>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</si>
  <si>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</si>
  <si>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</si>
  <si>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</si>
  <si>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</si>
  <si>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</si>
  <si>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</si>
  <si>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</si>
  <si>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</si>
  <si>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</si>
  <si>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</si>
  <si>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</si>
  <si>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</si>
  <si>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</si>
  <si>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</si>
  <si>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</si>
  <si>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</si>
  <si>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</si>
  <si>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</si>
  <si>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</si>
  <si>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</si>
  <si>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</si>
  <si>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</si>
  <si>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</si>
  <si>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</si>
  <si>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</si>
  <si>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</si>
  <si>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</si>
  <si>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</si>
  <si>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</si>
  <si>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</si>
  <si>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</si>
  <si>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</si>
  <si>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</si>
  <si>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</si>
  <si>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</si>
  <si>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</si>
  <si>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</si>
  <si>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</si>
  <si>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</si>
  <si>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</si>
  <si>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</si>
  <si>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</si>
  <si>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</si>
  <si>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</si>
  <si>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</si>
  <si>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</si>
  <si>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</si>
  <si>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</si>
  <si>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</si>
  <si>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</si>
  <si>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</si>
  <si>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</si>
  <si>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</si>
  <si>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</si>
  <si>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</si>
  <si>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</si>
  <si>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</si>
  <si>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</si>
  <si>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</si>
  <si>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</si>
  <si>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</si>
  <si>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</si>
  <si>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</si>
  <si>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</si>
  <si>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</si>
  <si>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</si>
  <si>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</si>
  <si>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</si>
  <si>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</si>
  <si>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</si>
  <si>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</si>
  <si>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</si>
  <si>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</si>
  <si>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</si>
  <si>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</si>
  <si>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</si>
  <si>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</si>
  <si>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</si>
  <si>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</si>
  <si>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</si>
  <si>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</si>
  <si>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</si>
  <si>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</si>
  <si>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</si>
  <si>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</si>
  <si>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</si>
  <si>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</si>
  <si>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</si>
  <si>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</si>
  <si>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</si>
  <si>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</si>
  <si>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</si>
  <si>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</si>
  <si>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</si>
  <si>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</si>
  <si>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</si>
  <si>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</si>
  <si>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</si>
  <si>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</si>
  <si>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</si>
  <si>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</si>
  <si>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</si>
  <si>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</si>
  <si>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</si>
  <si>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</si>
  <si>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</si>
  <si>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</si>
  <si>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</si>
  <si>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</si>
  <si>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</si>
  <si>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</si>
  <si>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</si>
  <si>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</si>
  <si>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</si>
  <si>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</si>
  <si>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</si>
  <si>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</si>
  <si>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</si>
  <si>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</si>
  <si>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</si>
  <si>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</si>
  <si>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</si>
  <si>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</si>
  <si>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</si>
  <si>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</si>
  <si>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</si>
  <si>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</si>
  <si>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</si>
  <si>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</si>
  <si>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</si>
  <si>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</si>
  <si>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</si>
  <si>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</si>
  <si>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</si>
  <si>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</si>
  <si>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</si>
  <si>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</si>
  <si>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</si>
  <si>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</si>
  <si>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</si>
  <si>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</si>
  <si>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</si>
  <si>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</si>
  <si>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</si>
  <si>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</si>
  <si>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</si>
  <si>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</si>
  <si>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</si>
  <si>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</si>
  <si>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</si>
  <si>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</si>
  <si>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</si>
  <si>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</si>
  <si>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</si>
  <si>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</si>
  <si>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</si>
  <si>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</si>
  <si>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</si>
  <si>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</si>
  <si>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</si>
  <si>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</si>
  <si>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</si>
  <si>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</si>
  <si>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</si>
  <si>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</si>
  <si>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</si>
  <si>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</si>
  <si>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</si>
  <si>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</si>
  <si>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</si>
  <si>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</si>
  <si>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</si>
  <si>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</si>
  <si>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</si>
  <si>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</si>
  <si>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</si>
  <si>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</si>
  <si>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</si>
  <si>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</si>
  <si>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</si>
  <si>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</si>
  <si>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</si>
  <si>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</si>
  <si>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</si>
  <si>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</si>
  <si>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</si>
  <si>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</si>
  <si>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</si>
  <si>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</si>
  <si>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</si>
  <si>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</si>
  <si>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</si>
  <si>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</si>
  <si>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</si>
  <si>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</si>
  <si>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</si>
  <si>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</si>
  <si>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</si>
  <si>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</si>
  <si>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</si>
  <si>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</si>
  <si>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</si>
  <si>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</si>
  <si>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</si>
  <si>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</si>
  <si>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</si>
  <si>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</si>
  <si>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</si>
  <si>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</si>
  <si>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</si>
  <si>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</si>
  <si>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</si>
  <si>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</si>
  <si>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</si>
  <si>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</si>
  <si>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</si>
  <si>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</si>
  <si>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</si>
  <si>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</si>
  <si>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</si>
  <si>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</si>
  <si>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</si>
  <si>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</si>
  <si>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</si>
  <si>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</si>
  <si>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</si>
  <si>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</si>
  <si>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</si>
  <si>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</si>
  <si>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</si>
  <si>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</si>
  <si>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</si>
  <si>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</si>
  <si>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</si>
  <si>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</si>
  <si>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</si>
  <si>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</si>
  <si>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</si>
  <si>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</si>
  <si>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</si>
  <si>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</si>
  <si>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</si>
  <si>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</si>
  <si>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</si>
  <si>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</si>
  <si>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</si>
  <si>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</si>
  <si>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</si>
  <si>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</si>
  <si>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</si>
  <si>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</si>
  <si>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</si>
  <si>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</si>
  <si>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</si>
  <si>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</si>
  <si>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</si>
  <si>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</si>
  <si>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</si>
  <si>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</si>
  <si>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</si>
  <si>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</si>
  <si>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</si>
  <si>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</si>
  <si>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</si>
  <si>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</si>
  <si>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</si>
  <si>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</si>
  <si>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</si>
  <si>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</si>
  <si>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</si>
  <si>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</si>
  <si>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</si>
  <si>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</si>
  <si>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</si>
  <si>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</si>
  <si>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</si>
  <si>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</si>
  <si>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</si>
  <si>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</si>
  <si>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</si>
  <si>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</si>
  <si>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</si>
  <si>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</si>
  <si>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</si>
  <si>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</si>
  <si>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</si>
  <si>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</si>
  <si>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</si>
  <si>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</si>
  <si>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</si>
  <si>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</si>
  <si>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</si>
  <si>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</si>
  <si>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</si>
  <si>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</si>
  <si>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</si>
  <si>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</si>
  <si>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</si>
  <si>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</si>
  <si>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</si>
  <si>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</si>
  <si>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</si>
  <si>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</si>
  <si>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</si>
  <si>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</si>
  <si>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</si>
  <si>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</si>
  <si>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</si>
  <si>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</si>
  <si>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</si>
  <si>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</si>
  <si>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</si>
  <si>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</si>
  <si>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</si>
  <si>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</si>
  <si>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</si>
  <si>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</si>
  <si>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</si>
  <si>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</si>
  <si>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</si>
  <si>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</si>
  <si>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</si>
  <si>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</si>
  <si>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</si>
  <si>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</si>
  <si>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</si>
  <si>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</si>
  <si>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</si>
  <si>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</si>
  <si>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</si>
  <si>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</si>
  <si>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</si>
  <si>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</si>
  <si>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</si>
  <si>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</si>
  <si>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</si>
  <si>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</si>
  <si>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</si>
  <si>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</si>
  <si>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</si>
  <si>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</si>
  <si>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</si>
  <si>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</si>
  <si>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</si>
  <si>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</si>
  <si>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</si>
  <si>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</si>
  <si>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</si>
  <si>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</si>
  <si>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</si>
  <si>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</si>
  <si>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</si>
  <si>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</si>
  <si>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</si>
  <si>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</si>
  <si>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</si>
  <si>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</si>
  <si>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</si>
  <si>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</si>
  <si>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</si>
  <si>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</si>
  <si>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</si>
  <si>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</si>
  <si>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</si>
  <si>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</si>
  <si>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</si>
  <si>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</si>
  <si>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</si>
  <si>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</si>
  <si>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</si>
  <si>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</si>
  <si>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</si>
  <si>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</si>
  <si>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</si>
  <si>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</si>
  <si>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</si>
  <si>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</si>
  <si>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</si>
  <si>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</si>
  <si>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</si>
  <si>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</si>
  <si>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</si>
  <si>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</si>
  <si>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</si>
  <si>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</si>
  <si>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</si>
  <si>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</si>
  <si>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</si>
  <si>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</si>
  <si>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</si>
  <si>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</si>
  <si>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</si>
  <si>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</si>
  <si>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</si>
  <si>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</si>
  <si>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</si>
  <si>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</si>
  <si>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</si>
  <si>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</si>
  <si>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</si>
  <si>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</si>
  <si>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</si>
  <si>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</si>
  <si>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</si>
  <si>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</si>
  <si>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</si>
  <si>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</si>
  <si>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</si>
  <si>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</si>
  <si>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</si>
  <si>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</si>
  <si>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</si>
  <si>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</si>
  <si>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</si>
  <si>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</si>
  <si>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</si>
  <si>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</si>
  <si>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</si>
  <si>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</si>
  <si>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</si>
  <si>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</si>
  <si>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</si>
  <si>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</si>
  <si>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</si>
  <si>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</si>
  <si>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</si>
  <si>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</si>
  <si>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</si>
  <si>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</si>
  <si>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</si>
  <si>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</si>
  <si>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</si>
  <si>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</si>
  <si>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</si>
  <si>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</si>
  <si>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</si>
  <si>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</si>
  <si>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</si>
  <si>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</si>
  <si>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</si>
  <si>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</si>
  <si>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</si>
  <si>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</si>
  <si>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</si>
  <si>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</si>
  <si>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</si>
  <si>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</si>
  <si>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</si>
  <si>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</si>
  <si>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</si>
  <si>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</si>
  <si>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</si>
  <si>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</si>
  <si>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</si>
  <si>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</si>
  <si>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</si>
  <si>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</si>
  <si>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</si>
  <si>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</si>
  <si>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</si>
  <si>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</si>
  <si>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</si>
  <si>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</si>
  <si>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</si>
  <si>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</si>
  <si>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</si>
  <si>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</si>
  <si>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</si>
  <si>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</si>
  <si>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</si>
  <si>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</si>
  <si>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</si>
  <si>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</si>
  <si>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</si>
  <si>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</si>
  <si>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</si>
  <si>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</si>
  <si>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</si>
  <si>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</si>
  <si>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</si>
  <si>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</si>
  <si>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</si>
  <si>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</si>
  <si>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</si>
  <si>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</si>
  <si>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</si>
  <si>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</si>
  <si>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</si>
  <si>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</si>
  <si>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</si>
  <si>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</si>
  <si>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</si>
  <si>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</si>
  <si>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</si>
  <si>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</si>
  <si>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</si>
  <si>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</si>
  <si>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</si>
  <si>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</si>
  <si>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</si>
  <si>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</si>
  <si>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</si>
  <si>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</si>
  <si>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</si>
  <si>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</si>
  <si>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</si>
  <si>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</si>
  <si>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</si>
  <si>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</si>
  <si>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</si>
  <si>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</si>
  <si>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</si>
  <si>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</si>
  <si>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</si>
  <si>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</si>
  <si>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</si>
  <si>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</si>
  <si>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</si>
  <si>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</si>
  <si>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</si>
  <si>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</si>
  <si>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</si>
  <si>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</si>
  <si>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</si>
  <si>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</si>
  <si>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</si>
  <si>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</si>
  <si>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</si>
  <si>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</si>
  <si>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</si>
  <si>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</si>
  <si>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</si>
  <si>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</si>
  <si>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</si>
  <si>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</si>
  <si>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</si>
  <si>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</si>
  <si>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</si>
  <si>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</si>
  <si>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</si>
  <si>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</si>
  <si>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</si>
  <si>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</si>
  <si>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</si>
  <si>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</si>
  <si>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</si>
  <si>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</si>
  <si>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</si>
  <si>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</si>
  <si>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</si>
  <si>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</si>
  <si>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</si>
  <si>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</si>
  <si>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</si>
  <si>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</si>
  <si>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</si>
  <si>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</si>
  <si>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</si>
  <si>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</si>
  <si>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</si>
  <si>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</si>
  <si>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</si>
  <si>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</si>
  <si>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</si>
  <si>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</si>
  <si>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</si>
  <si>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</si>
  <si>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</si>
  <si>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</si>
  <si>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</si>
  <si>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</si>
  <si>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</si>
  <si>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</si>
  <si>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</si>
  <si>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</si>
  <si>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</si>
  <si>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</si>
  <si>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</si>
  <si>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</si>
  <si>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</si>
  <si>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</si>
  <si>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</si>
  <si>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</si>
  <si>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</si>
  <si>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</si>
  <si>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</si>
  <si>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</si>
  <si>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</si>
  <si>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</si>
  <si>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</si>
  <si>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</si>
  <si>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</si>
  <si>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</si>
  <si>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</si>
  <si>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</si>
  <si>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</si>
  <si>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</si>
  <si>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</si>
  <si>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</si>
  <si>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</si>
  <si>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</si>
  <si>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</si>
  <si>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</si>
  <si>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</si>
  <si>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</si>
  <si>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</si>
  <si>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</si>
  <si>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</si>
  <si>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</si>
  <si>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</si>
  <si>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</si>
  <si>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</si>
  <si>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</si>
  <si>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</si>
  <si>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</si>
  <si>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</si>
  <si>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</si>
  <si>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</si>
  <si>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</si>
  <si>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</si>
  <si>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</si>
  <si>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</si>
  <si>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</si>
  <si>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</si>
  <si>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</si>
  <si>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</si>
  <si>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</si>
  <si>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</si>
  <si>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</si>
  <si>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</si>
  <si>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</si>
  <si>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</si>
  <si>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</si>
  <si>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</si>
  <si>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</si>
  <si>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</si>
  <si>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</si>
  <si>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</si>
  <si>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</si>
  <si>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</si>
  <si>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</si>
  <si>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</si>
  <si>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</si>
  <si>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</si>
  <si>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</si>
  <si>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</si>
  <si>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</si>
  <si>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</si>
  <si>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</si>
  <si>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</si>
  <si>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</si>
  <si>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</si>
  <si>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</si>
  <si>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</si>
  <si>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</si>
  <si>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</si>
  <si>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</si>
  <si>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</si>
  <si>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</si>
  <si>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</si>
  <si>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</si>
  <si>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</si>
  <si>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</si>
  <si>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</si>
  <si>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</si>
  <si>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</si>
  <si>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</si>
  <si>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</si>
  <si>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</si>
  <si>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</si>
  <si>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</si>
  <si>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</si>
  <si>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</si>
  <si>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</si>
  <si>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</si>
  <si>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</si>
  <si>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</si>
  <si>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</si>
  <si>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</si>
  <si>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</si>
  <si>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</si>
  <si>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</si>
  <si>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</si>
  <si>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</si>
  <si>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</si>
  <si>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</si>
  <si>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</si>
  <si>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</si>
  <si>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</si>
  <si>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</si>
  <si>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</si>
  <si>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</si>
  <si>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</si>
  <si>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</si>
  <si>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</si>
  <si>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</si>
  <si>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</si>
  <si>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</si>
  <si>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</si>
  <si>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</si>
  <si>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</si>
  <si>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</si>
  <si>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</si>
  <si>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</si>
  <si>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</si>
  <si>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</si>
  <si>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</si>
  <si>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</si>
  <si>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</si>
  <si>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</si>
  <si>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</si>
  <si>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</si>
  <si>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</si>
  <si>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</si>
  <si>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</si>
  <si>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</si>
  <si>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</si>
  <si>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</si>
  <si>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</si>
  <si>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</si>
  <si>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</si>
  <si>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</si>
  <si>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</si>
  <si>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</si>
  <si>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</si>
  <si>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</si>
  <si>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</si>
  <si>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</si>
  <si>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</si>
  <si>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</si>
  <si>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</si>
  <si>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</si>
  <si>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</si>
  <si>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</si>
  <si>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</si>
  <si>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</si>
  <si>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</si>
  <si>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</si>
  <si>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</si>
  <si>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</si>
  <si>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</si>
  <si>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</si>
  <si>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</si>
  <si>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</si>
  <si>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</si>
  <si>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</si>
  <si>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</si>
  <si>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</si>
  <si>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</si>
  <si>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</si>
  <si>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</si>
  <si>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</si>
  <si>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</si>
  <si>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</si>
  <si>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</si>
  <si>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</si>
  <si>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</si>
  <si>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</si>
  <si>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</si>
  <si>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</si>
  <si>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</si>
  <si>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</si>
  <si>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</si>
  <si>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</si>
  <si>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</si>
  <si>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</si>
  <si>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</si>
  <si>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</si>
  <si>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</si>
  <si>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</si>
  <si>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</si>
  <si>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</si>
  <si>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</si>
  <si>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</si>
  <si>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</si>
  <si>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</si>
  <si>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</si>
  <si>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</si>
  <si>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</si>
  <si>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</si>
  <si>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</si>
  <si>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</si>
  <si>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</si>
  <si>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</si>
  <si>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</si>
  <si>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</si>
  <si>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</si>
  <si>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</si>
  <si>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</si>
  <si>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</si>
  <si>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</si>
  <si>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</si>
  <si>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</si>
  <si>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</si>
  <si>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</si>
  <si>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</si>
  <si>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</si>
  <si>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</si>
  <si>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</si>
  <si>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</si>
  <si>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</si>
  <si>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</si>
  <si>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</si>
  <si>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</si>
  <si>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</si>
  <si>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</si>
  <si>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</si>
  <si>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</si>
  <si>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</si>
  <si>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</si>
  <si>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</si>
  <si>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</si>
  <si>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</si>
  <si>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</si>
  <si>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</si>
  <si>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</si>
  <si>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</si>
  <si>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</si>
  <si>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</si>
  <si>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</si>
  <si>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</si>
  <si>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</si>
  <si>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</si>
  <si>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</si>
  <si>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</si>
  <si>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</si>
  <si>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</si>
  <si>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</si>
  <si>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</si>
  <si>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</si>
  <si>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</si>
  <si>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</si>
  <si>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</si>
  <si>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</si>
  <si>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</si>
  <si>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</si>
  <si>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</si>
  <si>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</si>
  <si>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</si>
  <si>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</si>
  <si>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</si>
  <si>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</si>
  <si>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</si>
  <si>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</si>
  <si>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</si>
  <si>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</si>
  <si>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</si>
  <si>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</si>
  <si>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</si>
  <si>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</si>
  <si>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</si>
  <si>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</si>
  <si>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</si>
  <si>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</si>
  <si>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</si>
  <si>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</si>
  <si>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</si>
  <si>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</si>
  <si>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</si>
  <si>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</si>
  <si>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</si>
  <si>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</si>
  <si>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</si>
  <si>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</si>
  <si>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</si>
  <si>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</si>
  <si>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</si>
  <si>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</si>
  <si>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</si>
  <si>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</si>
  <si>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</si>
  <si>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</si>
  <si>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</si>
  <si>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</si>
  <si>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</si>
  <si>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</si>
  <si>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</si>
  <si>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</si>
  <si>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</si>
  <si>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</si>
  <si>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</si>
  <si>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</si>
  <si>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</si>
  <si>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</si>
  <si>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</si>
  <si>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</si>
  <si>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</si>
  <si>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</si>
  <si>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</si>
  <si>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</si>
  <si>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</si>
  <si>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</si>
  <si>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</si>
  <si>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</si>
  <si>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</si>
  <si>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</si>
  <si>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</si>
  <si>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</si>
  <si>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</si>
  <si>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</si>
  <si>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</si>
  <si>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</si>
  <si>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</si>
  <si>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</si>
  <si>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</si>
  <si>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</si>
  <si>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</si>
  <si>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</si>
  <si>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</si>
  <si>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</si>
  <si>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</si>
  <si>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</si>
  <si>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</si>
  <si>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</si>
  <si>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</si>
  <si>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</si>
  <si>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</si>
  <si>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</si>
  <si>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</si>
  <si>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</si>
  <si>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</si>
  <si>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</si>
  <si>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</si>
  <si>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</si>
  <si>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</si>
  <si>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</si>
  <si>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</si>
  <si>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</si>
  <si>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</si>
  <si>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</si>
  <si>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</si>
  <si>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</si>
  <si>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</si>
  <si>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</si>
  <si>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</si>
  <si>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</si>
  <si>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</si>
  <si>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</si>
  <si>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</si>
  <si>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</si>
  <si>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</si>
  <si>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</si>
  <si>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</si>
  <si>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</si>
  <si>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</si>
  <si>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</si>
  <si>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</si>
  <si>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</si>
  <si>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</si>
  <si>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</si>
  <si>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</si>
  <si>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</si>
  <si>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</si>
  <si>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</si>
  <si>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</si>
  <si>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</si>
  <si>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</si>
  <si>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</si>
  <si>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</si>
  <si>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</si>
  <si>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</si>
  <si>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</si>
  <si>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</si>
  <si>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</si>
  <si>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</si>
  <si>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</si>
  <si>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</si>
  <si>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</si>
  <si>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</si>
  <si>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</si>
  <si>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</si>
  <si>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</si>
  <si>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</si>
  <si>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</si>
  <si>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</si>
  <si>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</si>
  <si>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</si>
  <si>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</si>
  <si>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</si>
  <si>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</si>
  <si>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</si>
  <si>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</si>
  <si>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</si>
  <si>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</si>
  <si>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</si>
  <si>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</si>
  <si>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</si>
  <si>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</si>
  <si>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</si>
  <si>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</si>
  <si>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</si>
  <si>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</si>
  <si>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</si>
  <si>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</si>
  <si>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</si>
  <si>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</si>
  <si>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</si>
  <si>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</si>
  <si>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</si>
  <si>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</si>
  <si>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</si>
  <si>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</si>
  <si>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</si>
  <si>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</si>
  <si>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</si>
  <si>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</si>
  <si>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</si>
  <si>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</si>
  <si>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</si>
  <si>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</si>
  <si>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</si>
  <si>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</si>
  <si>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</si>
  <si>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</si>
  <si>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</si>
  <si>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</si>
  <si>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</si>
  <si>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</si>
  <si>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</si>
  <si>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</si>
  <si>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</si>
  <si>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</si>
  <si>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</si>
  <si>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</si>
  <si>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</si>
  <si>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</si>
  <si>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</si>
  <si>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</si>
  <si>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</si>
  <si>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</si>
  <si>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</si>
  <si>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</si>
  <si>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</si>
  <si>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</si>
  <si>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</si>
  <si>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</si>
  <si>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</si>
  <si>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</si>
  <si>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</si>
  <si>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</si>
  <si>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</si>
  <si>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</si>
  <si>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</si>
  <si>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</si>
  <si>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</si>
  <si>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</si>
  <si>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</si>
  <si>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</si>
  <si>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</si>
  <si>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</si>
  <si>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</si>
  <si>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</si>
  <si>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</si>
  <si>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</si>
  <si>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</si>
  <si>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</si>
  <si>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</si>
  <si>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</si>
  <si>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</si>
  <si>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</si>
  <si>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</si>
  <si>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</si>
  <si>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</si>
  <si>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</si>
  <si>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</si>
  <si>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</si>
  <si>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</si>
  <si>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</si>
  <si>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</si>
  <si>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</si>
  <si>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</si>
  <si>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</si>
  <si>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</si>
  <si>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</si>
  <si>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</si>
  <si>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</si>
  <si>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</si>
  <si>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</si>
  <si>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</si>
  <si>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</si>
  <si>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</si>
  <si>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</si>
  <si>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</si>
  <si>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</si>
  <si>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</si>
  <si>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</si>
  <si>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</si>
  <si>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</si>
  <si>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</si>
  <si>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</si>
  <si>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</si>
  <si>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</si>
  <si>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</si>
  <si>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</si>
  <si>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</si>
  <si>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</si>
  <si>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</si>
  <si>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</si>
  <si>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</si>
  <si>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</si>
  <si>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</si>
  <si>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</si>
  <si>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</si>
  <si>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</si>
  <si>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</si>
  <si>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</si>
  <si>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</si>
  <si>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</si>
  <si>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</si>
  <si>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</si>
  <si>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</si>
  <si>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</si>
  <si>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</si>
  <si>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</si>
  <si>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</si>
  <si>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</si>
  <si>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</si>
  <si>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</si>
  <si>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</si>
  <si>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</si>
  <si>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</si>
  <si>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</si>
  <si>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</si>
  <si>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</si>
  <si>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</si>
  <si>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</si>
  <si>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</si>
  <si>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</si>
  <si>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</si>
  <si>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</si>
  <si>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</si>
  <si>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</si>
  <si>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</si>
  <si>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</si>
  <si>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</si>
  <si>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</si>
  <si>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</si>
  <si>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</si>
  <si>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</si>
  <si>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</si>
  <si>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</si>
  <si>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</si>
  <si>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</si>
  <si>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</si>
  <si>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</si>
  <si>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</si>
  <si>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</si>
  <si>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</si>
  <si>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</si>
  <si>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</si>
  <si>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</si>
  <si>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</si>
  <si>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</si>
  <si>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</si>
  <si>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</si>
  <si>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</si>
  <si>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</si>
  <si>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</si>
  <si>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</si>
  <si>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</si>
  <si>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</si>
  <si>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</si>
  <si>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</si>
  <si>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</si>
  <si>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</si>
  <si>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</si>
  <si>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</si>
  <si>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</si>
  <si>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</si>
  <si>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</si>
  <si>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</si>
  <si>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</si>
  <si>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</si>
  <si>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</si>
  <si>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</si>
  <si>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</si>
  <si>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</si>
  <si>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</si>
  <si>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</si>
  <si>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</si>
  <si>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</si>
  <si>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</si>
  <si>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</si>
  <si>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</si>
  <si>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</si>
  <si>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</si>
  <si>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</si>
  <si>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</si>
  <si>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</si>
  <si>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</si>
  <si>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</si>
  <si>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</si>
  <si>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</si>
  <si>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</si>
  <si>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</si>
  <si>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</si>
  <si>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</si>
  <si>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</si>
  <si>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</si>
  <si>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</si>
  <si>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</si>
  <si>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</si>
  <si>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</si>
  <si>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</si>
  <si>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</si>
  <si>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</si>
  <si>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</si>
  <si>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</si>
  <si>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</si>
  <si>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</si>
  <si>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</si>
  <si>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</si>
  <si>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</si>
  <si>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</si>
  <si>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</si>
  <si>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</si>
  <si>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</si>
  <si>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</si>
  <si>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</si>
  <si>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</si>
  <si>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</si>
  <si>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</si>
  <si>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</si>
  <si>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</si>
  <si>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</si>
  <si>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</si>
  <si>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</si>
  <si>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</si>
  <si>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</si>
  <si>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</si>
  <si>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</si>
  <si>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</si>
  <si>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</si>
  <si>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</si>
  <si>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</si>
  <si>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</si>
  <si>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</si>
  <si>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</si>
  <si>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</si>
  <si>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</si>
  <si>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</si>
  <si>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</si>
  <si>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</si>
  <si>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</si>
  <si>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</si>
  <si>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</si>
  <si>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</si>
  <si>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</si>
  <si>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</si>
  <si>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</si>
  <si>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</si>
  <si>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</si>
  <si>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</si>
  <si>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</si>
  <si>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</si>
  <si>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</si>
  <si>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</si>
  <si>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</si>
  <si>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</si>
  <si>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</si>
  <si>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</si>
  <si>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</si>
  <si>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</si>
  <si>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</si>
  <si>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</si>
  <si>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</si>
  <si>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</si>
  <si>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</si>
  <si>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</si>
  <si>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</si>
  <si>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</si>
  <si>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</si>
  <si>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</si>
  <si>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</si>
  <si>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</si>
  <si>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</si>
  <si>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</si>
  <si>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</si>
  <si>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</si>
  <si>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</si>
  <si>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</si>
  <si>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</si>
  <si>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</si>
  <si>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</si>
  <si>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</si>
  <si>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</si>
  <si>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</si>
  <si>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</si>
  <si>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</si>
  <si>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</si>
  <si>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</si>
  <si>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</si>
  <si>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</si>
  <si>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</si>
  <si>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</si>
  <si>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</si>
  <si>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</si>
  <si>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</si>
  <si>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</si>
  <si>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</si>
  <si>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</si>
  <si>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</si>
  <si>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</si>
  <si>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</si>
  <si>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</si>
  <si>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</si>
  <si>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</si>
  <si>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</si>
  <si>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</si>
  <si>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</si>
  <si>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</si>
  <si>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</si>
  <si>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</si>
  <si>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</si>
  <si>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</si>
  <si>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</si>
  <si>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</si>
  <si>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</si>
  <si>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</si>
  <si>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</si>
  <si>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</si>
  <si>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</si>
  <si>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</si>
  <si>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</si>
  <si>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</si>
  <si>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</si>
  <si>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</si>
  <si>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</si>
  <si>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</si>
  <si>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</si>
  <si>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</si>
  <si>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</si>
  <si>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</si>
  <si>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</si>
  <si>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</si>
  <si>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</si>
  <si>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</si>
  <si>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</si>
  <si>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</si>
  <si>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</si>
  <si>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</si>
  <si>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</si>
  <si>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</si>
  <si>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</si>
  <si>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</si>
  <si>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</si>
  <si>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</si>
  <si>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</si>
  <si>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</si>
  <si>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</si>
  <si>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</si>
  <si>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</si>
  <si>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</si>
  <si>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</si>
  <si>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</si>
  <si>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</si>
  <si>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</si>
  <si>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</si>
  <si>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</si>
  <si>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</si>
  <si>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</si>
  <si>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</si>
  <si>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</si>
  <si>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</si>
  <si>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</si>
  <si>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</si>
  <si>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</si>
  <si>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</si>
  <si>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</si>
  <si>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</si>
  <si>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</si>
  <si>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</si>
  <si>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</si>
  <si>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</si>
  <si>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</si>
  <si>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</si>
  <si>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</si>
  <si>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</si>
  <si>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</si>
  <si>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</si>
  <si>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</si>
  <si>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</si>
  <si>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</si>
  <si>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</si>
  <si>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</si>
  <si>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</si>
  <si>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</si>
  <si>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</si>
  <si>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</si>
  <si>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</si>
  <si>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</si>
  <si>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</si>
  <si>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</si>
  <si>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</si>
  <si>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</si>
  <si>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</si>
  <si>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</si>
  <si>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</si>
  <si>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</si>
  <si>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</si>
  <si>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</si>
  <si>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</si>
  <si>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</si>
  <si>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</si>
  <si>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</si>
  <si>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</si>
  <si>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</si>
  <si>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</si>
  <si>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</si>
  <si>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</si>
  <si>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</si>
  <si>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</si>
  <si>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</si>
  <si>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</si>
  <si>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</si>
  <si>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</si>
  <si>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</si>
  <si>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</si>
  <si>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</si>
  <si>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</si>
  <si>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</si>
  <si>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</si>
  <si>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</si>
  <si>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</si>
  <si>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</si>
  <si>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</si>
  <si>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</si>
  <si>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</si>
  <si>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</si>
  <si>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</si>
  <si>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</si>
  <si>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</si>
  <si>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</si>
  <si>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</si>
  <si>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</si>
  <si>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</si>
  <si>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</si>
  <si>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</si>
  <si>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</si>
  <si>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</si>
  <si>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</si>
  <si>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</si>
  <si>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</si>
  <si>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</si>
  <si>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</si>
  <si>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</si>
  <si>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</si>
  <si>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</si>
  <si>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</si>
  <si>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</si>
  <si>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</si>
  <si>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</si>
  <si>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</si>
  <si>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</si>
  <si>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</si>
  <si>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</si>
  <si>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</si>
  <si>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</si>
  <si>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</si>
  <si>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</si>
  <si>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</si>
  <si>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</si>
  <si>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</si>
  <si>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</si>
  <si>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</si>
  <si>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</si>
  <si>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</si>
  <si>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</si>
  <si>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</si>
  <si>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</si>
  <si>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</si>
  <si>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</si>
  <si>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</si>
  <si>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</si>
  <si>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</si>
  <si>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</si>
  <si>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</si>
  <si>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</si>
  <si>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</si>
  <si>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</si>
  <si>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</si>
  <si>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</si>
  <si>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</si>
  <si>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</si>
  <si>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</si>
  <si>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</si>
  <si>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</si>
  <si>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</si>
  <si>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</si>
  <si>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</si>
  <si>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</si>
  <si>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</si>
  <si>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</si>
  <si>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</si>
  <si>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</si>
  <si>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</si>
  <si>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</si>
  <si>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</si>
  <si>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</si>
  <si>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</si>
  <si>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</si>
  <si>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</si>
  <si>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</si>
  <si>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</si>
  <si>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</si>
  <si>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</si>
  <si>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</si>
  <si>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</si>
  <si>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</si>
  <si>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</si>
  <si>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</si>
  <si>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</si>
  <si>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</si>
  <si>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</si>
  <si>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</si>
  <si>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</si>
  <si>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</si>
  <si>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</si>
  <si>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</si>
  <si>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</si>
  <si>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</si>
  <si>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</si>
  <si>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</si>
  <si>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</si>
  <si>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</si>
  <si>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</si>
  <si>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</si>
  <si>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</si>
  <si>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</si>
  <si>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</si>
  <si>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</si>
  <si>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</si>
  <si>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</si>
  <si>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</si>
  <si>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</si>
  <si>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</si>
  <si>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</si>
  <si>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</si>
  <si>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</si>
  <si>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</si>
  <si>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</si>
  <si>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</si>
  <si>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</si>
  <si>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</si>
  <si>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</si>
  <si>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</si>
  <si>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</si>
  <si>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</si>
  <si>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</si>
  <si>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</si>
  <si>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</si>
  <si>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</si>
  <si>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</si>
  <si>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</si>
  <si>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</si>
  <si>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</si>
  <si>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</si>
  <si>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</si>
  <si>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</si>
  <si>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</si>
  <si>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</si>
  <si>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</si>
  <si>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</si>
  <si>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</si>
  <si>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</si>
  <si>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</si>
  <si>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</si>
  <si>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</si>
  <si>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</si>
  <si>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</si>
  <si>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</si>
  <si>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</si>
  <si>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</si>
  <si>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</si>
  <si>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</si>
  <si>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</si>
  <si>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</si>
  <si>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</si>
  <si>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</si>
  <si>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</si>
  <si>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</si>
  <si>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</si>
  <si>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</si>
  <si>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</si>
  <si>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</si>
  <si>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</si>
  <si>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</si>
  <si>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</si>
  <si>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</si>
  <si>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</si>
  <si>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</si>
  <si>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</si>
  <si>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</si>
  <si>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</si>
  <si>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</si>
  <si>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</si>
  <si>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</si>
  <si>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</si>
  <si>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</si>
  <si>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</si>
  <si>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</si>
  <si>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</si>
  <si>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</si>
  <si>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</si>
  <si>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</si>
  <si>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</si>
  <si>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</si>
  <si>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</si>
  <si>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</si>
  <si>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</si>
  <si>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</si>
  <si>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</si>
  <si>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</si>
  <si>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</si>
  <si>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</si>
  <si>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</si>
  <si>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</si>
  <si>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</si>
  <si>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</si>
  <si>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</si>
  <si>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</si>
  <si>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</si>
  <si>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</si>
  <si>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</si>
  <si>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</si>
  <si>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</si>
  <si>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</si>
  <si>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</si>
  <si>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</si>
  <si>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</si>
  <si>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</si>
  <si>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</si>
  <si>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</si>
  <si>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</si>
  <si>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</si>
  <si>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</si>
  <si>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</si>
  <si>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</si>
  <si>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</si>
  <si>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</si>
  <si>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</si>
  <si>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</si>
  <si>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</si>
  <si>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</si>
  <si>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</si>
  <si>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</si>
  <si>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</si>
  <si>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</si>
  <si>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</si>
  <si>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</si>
  <si>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</si>
  <si>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</si>
  <si>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</si>
  <si>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</si>
  <si>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</si>
  <si>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</si>
  <si>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</si>
  <si>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</si>
  <si>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</si>
  <si>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</si>
  <si>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</si>
  <si>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</si>
  <si>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</si>
  <si>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</si>
  <si>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</si>
  <si>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</si>
  <si>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</si>
  <si>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</si>
  <si>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</si>
  <si>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</si>
  <si>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</si>
  <si>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</si>
  <si>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</si>
  <si>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</si>
  <si>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</si>
  <si>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</si>
  <si>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</si>
  <si>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</si>
  <si>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</si>
  <si>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</si>
  <si>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</si>
  <si>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</si>
  <si>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</si>
  <si>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</si>
  <si>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</si>
  <si>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</si>
  <si>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</si>
  <si>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</si>
  <si>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</si>
  <si>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</si>
  <si>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</si>
  <si>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</si>
  <si>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</si>
  <si>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</si>
  <si>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</si>
  <si>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</si>
  <si>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</si>
  <si>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</si>
  <si>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</si>
  <si>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</si>
  <si>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</si>
  <si>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</si>
  <si>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</si>
  <si>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</si>
  <si>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</si>
  <si>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</si>
  <si>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</si>
  <si>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</si>
  <si>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</si>
  <si>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</si>
  <si>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</si>
  <si>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</si>
  <si>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</si>
  <si>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</si>
  <si>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</si>
  <si>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</si>
  <si>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</si>
  <si>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</si>
  <si>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</si>
  <si>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</si>
  <si>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</si>
  <si>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</si>
  <si>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</si>
  <si>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</si>
  <si>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</si>
  <si>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</si>
  <si>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</si>
  <si>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</si>
  <si>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</si>
  <si>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</si>
  <si>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</si>
  <si>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</si>
  <si>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</si>
  <si>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</si>
  <si>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</si>
  <si>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</si>
  <si>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</si>
  <si>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</si>
  <si>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</si>
  <si>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</si>
  <si>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</si>
  <si>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</si>
  <si>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</si>
  <si>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</si>
  <si>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</si>
  <si>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</si>
  <si>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</si>
  <si>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</si>
  <si>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</si>
  <si>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</si>
  <si>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</si>
  <si>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</si>
  <si>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</si>
  <si>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</si>
  <si>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</si>
  <si>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</si>
  <si>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</si>
  <si>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</si>
  <si>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</si>
  <si>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</si>
  <si>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</si>
  <si>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</si>
  <si>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</si>
  <si>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</si>
  <si>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</si>
  <si>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</si>
  <si>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</si>
  <si>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</si>
  <si>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</si>
  <si>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</si>
  <si>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</si>
  <si>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</si>
  <si>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</si>
  <si>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</si>
  <si>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</si>
  <si>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</si>
  <si>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</si>
  <si>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</si>
  <si>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</si>
  <si>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</si>
  <si>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</si>
  <si>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</si>
  <si>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</si>
  <si>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</si>
  <si>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</si>
  <si>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</si>
  <si>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</si>
  <si>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</si>
  <si>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</si>
  <si>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</si>
  <si>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</si>
  <si>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</si>
  <si>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</si>
  <si>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</si>
  <si>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</si>
  <si>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</si>
  <si>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</si>
  <si>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</si>
  <si>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</si>
  <si>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</si>
  <si>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</si>
  <si>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</si>
  <si>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</si>
  <si>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</si>
  <si>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</si>
  <si>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</si>
  <si>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</si>
  <si>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</si>
  <si>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</si>
  <si>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</si>
  <si>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</si>
  <si>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</si>
  <si>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</si>
  <si>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</si>
  <si>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</si>
  <si>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</si>
  <si>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</si>
  <si>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</si>
  <si>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</si>
  <si>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</si>
  <si>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</si>
  <si>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</si>
  <si>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</si>
  <si>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</si>
  <si>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</si>
  <si>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</si>
  <si>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</si>
  <si>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</si>
  <si>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</si>
  <si>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</si>
  <si>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</si>
  <si>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</si>
  <si>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</si>
  <si>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</si>
  <si>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</si>
  <si>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</si>
  <si>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</si>
  <si>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</si>
  <si>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</si>
  <si>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</si>
  <si>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</si>
  <si>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</si>
  <si>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</si>
  <si>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</si>
  <si>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</si>
  <si>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</si>
  <si>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</si>
  <si>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</si>
  <si>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</si>
  <si>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</si>
  <si>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</si>
  <si>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</si>
  <si>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</si>
  <si>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</si>
  <si>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</si>
  <si>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</si>
  <si>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</si>
  <si>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</si>
  <si>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</si>
  <si>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</si>
  <si>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</si>
  <si>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</si>
  <si>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</si>
  <si>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</si>
  <si>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</si>
  <si>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</si>
  <si>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</si>
  <si>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</si>
  <si>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</si>
  <si>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</si>
  <si>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</si>
  <si>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</si>
  <si>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</si>
  <si>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</si>
  <si>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</si>
  <si>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</si>
  <si>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</si>
  <si>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</si>
  <si>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</si>
  <si>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</si>
  <si>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</si>
  <si>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</si>
  <si>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</si>
  <si>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</si>
  <si>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</si>
  <si>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</si>
  <si>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</si>
  <si>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</si>
  <si>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</si>
  <si>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</si>
  <si>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</si>
  <si>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</si>
  <si>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</si>
  <si>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</si>
  <si>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</si>
  <si>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</si>
  <si>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</si>
  <si>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</si>
  <si>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</si>
  <si>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</si>
  <si>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</si>
  <si>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</si>
  <si>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</si>
  <si>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</si>
  <si>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</si>
  <si>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</si>
  <si>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</si>
  <si>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</si>
  <si>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</si>
  <si>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</si>
  <si>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</si>
  <si>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</si>
  <si>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</si>
  <si>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</si>
  <si>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</si>
  <si>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</si>
  <si>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</si>
  <si>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</si>
  <si>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</si>
  <si>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</si>
  <si>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</si>
  <si>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</si>
  <si>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</si>
  <si>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</si>
  <si>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</si>
  <si>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</si>
  <si>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</si>
  <si>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</si>
  <si>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</si>
  <si>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</si>
  <si>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</si>
  <si>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</si>
  <si>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</si>
  <si>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</si>
  <si>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</si>
  <si>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</si>
  <si>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</si>
  <si>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</si>
  <si>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</si>
  <si>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</si>
  <si>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</si>
  <si>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</si>
  <si>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</si>
  <si>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</si>
  <si>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</si>
  <si>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</si>
  <si>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</si>
  <si>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</si>
  <si>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</si>
  <si>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</si>
  <si>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</si>
  <si>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</si>
  <si>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</si>
  <si>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</si>
  <si>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</si>
  <si>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</si>
  <si>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</si>
  <si>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</si>
  <si>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</si>
  <si>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</si>
  <si>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</si>
  <si>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</si>
  <si>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</si>
  <si>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</si>
  <si>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</si>
  <si>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</si>
  <si>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</si>
  <si>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</si>
  <si>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</si>
  <si>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</si>
  <si>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</si>
  <si>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</si>
  <si>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</si>
  <si>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</si>
  <si>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</si>
  <si>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</si>
  <si>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</si>
  <si>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</si>
  <si>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</si>
  <si>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</si>
  <si>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</si>
  <si>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</si>
  <si>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</si>
  <si>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</si>
  <si>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</si>
  <si>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</si>
  <si>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</si>
  <si>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</si>
  <si>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</si>
  <si>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</si>
  <si>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</si>
  <si>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</si>
  <si>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</si>
  <si>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</si>
  <si>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</si>
  <si>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</si>
  <si>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</si>
  <si>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</si>
  <si>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</si>
  <si>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</si>
  <si>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</si>
  <si>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</si>
  <si>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</si>
  <si>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</si>
  <si>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</si>
  <si>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</si>
  <si>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</si>
  <si>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</si>
  <si>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</si>
  <si>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</si>
  <si>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</si>
  <si>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</si>
  <si>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</si>
  <si>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</si>
  <si>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</si>
  <si>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</si>
  <si>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</si>
  <si>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</si>
  <si>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</si>
  <si>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</si>
  <si>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</si>
  <si>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</si>
  <si>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</si>
  <si>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</si>
  <si>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</si>
  <si>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</si>
  <si>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</si>
  <si>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</si>
  <si>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</si>
  <si>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</si>
  <si>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</si>
  <si>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</si>
  <si>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</si>
  <si>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</si>
  <si>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</si>
  <si>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</si>
  <si>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</si>
  <si>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</si>
  <si>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</si>
  <si>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</si>
  <si>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</si>
  <si>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</si>
  <si>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</si>
  <si>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</si>
  <si>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</si>
  <si>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</si>
  <si>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</si>
  <si>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</si>
  <si>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</si>
  <si>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</si>
  <si>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</si>
  <si>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</si>
  <si>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</si>
  <si>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</si>
  <si>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</si>
  <si>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</si>
  <si>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</si>
  <si>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</si>
  <si>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</si>
  <si>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</si>
  <si>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</si>
  <si>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</si>
  <si>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</si>
  <si>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</si>
  <si>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</si>
  <si>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</si>
  <si>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</si>
  <si>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</si>
  <si>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</si>
  <si>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</si>
  <si>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</si>
  <si>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</si>
  <si>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</si>
  <si>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</si>
  <si>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</si>
  <si>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</si>
  <si>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</si>
  <si>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</si>
  <si>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</si>
  <si>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</si>
  <si>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</si>
  <si>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</si>
  <si>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</si>
  <si>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</si>
  <si>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</si>
  <si>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</si>
  <si>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</si>
  <si>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</si>
  <si>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</si>
  <si>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</si>
  <si>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</si>
  <si>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</si>
  <si>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</si>
  <si>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</si>
  <si>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</si>
  <si>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</si>
  <si>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</si>
  <si>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</si>
  <si>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</si>
  <si>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</si>
  <si>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</si>
  <si>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</si>
  <si>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</si>
  <si>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</si>
  <si>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</si>
  <si>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</si>
  <si>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</si>
  <si>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</si>
  <si>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</si>
  <si>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</si>
  <si>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</si>
  <si>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</si>
  <si>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</si>
  <si>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</si>
  <si>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</si>
  <si>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</si>
  <si>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</si>
  <si>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</si>
  <si>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</si>
  <si>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</si>
  <si>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</si>
  <si>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</si>
  <si>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</si>
  <si>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</si>
  <si>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</si>
  <si>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</si>
  <si>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</si>
  <si>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</si>
  <si>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</si>
  <si>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</si>
  <si>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</si>
  <si>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</si>
  <si>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</si>
  <si>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</si>
  <si>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</si>
  <si>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</si>
  <si>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</si>
  <si>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</si>
  <si>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</si>
  <si>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</si>
  <si>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</si>
  <si>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</si>
  <si>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</si>
  <si>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</si>
  <si>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</si>
  <si>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</si>
  <si>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</si>
  <si>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</si>
  <si>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</si>
  <si>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</si>
  <si>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</si>
  <si>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</si>
  <si>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</si>
  <si>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</si>
  <si>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</si>
  <si>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</si>
  <si>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</si>
  <si>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</si>
  <si>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</si>
  <si>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</si>
  <si>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</si>
  <si>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</si>
  <si>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</si>
  <si>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</si>
  <si>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</si>
  <si>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</si>
  <si>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</si>
  <si>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</si>
  <si>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</si>
  <si>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</si>
  <si>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</si>
  <si>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</si>
  <si>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</si>
  <si>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</si>
  <si>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</si>
  <si>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</si>
  <si>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</si>
  <si>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</si>
  <si>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</si>
  <si>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</si>
  <si>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</si>
  <si>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</si>
  <si>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</si>
  <si>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</si>
  <si>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</si>
  <si>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</si>
  <si>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</si>
  <si>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</si>
  <si>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</si>
  <si>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</si>
  <si>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</si>
  <si>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</si>
  <si>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</si>
  <si>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</si>
  <si>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</si>
  <si>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</si>
  <si>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</si>
  <si>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</si>
  <si>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</si>
  <si>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</si>
  <si>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</si>
  <si>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</si>
  <si>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</si>
  <si>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</si>
  <si>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</si>
  <si>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</si>
  <si>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</si>
  <si>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</si>
  <si>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</si>
  <si>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</si>
  <si>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</si>
  <si>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</si>
  <si>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</si>
  <si>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</si>
  <si>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</si>
  <si>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</si>
  <si>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</si>
  <si>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</si>
  <si>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</si>
  <si>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</si>
  <si>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</si>
  <si>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</si>
  <si>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</si>
  <si>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</si>
  <si>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</si>
  <si>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</si>
  <si>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</si>
  <si>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</si>
  <si>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</si>
  <si>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</si>
  <si>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</si>
  <si>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</si>
  <si>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</si>
  <si>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</si>
  <si>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</si>
  <si>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</si>
  <si>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</si>
  <si>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</si>
  <si>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</si>
  <si>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</si>
  <si>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</si>
  <si>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</si>
  <si>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</si>
  <si>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</si>
  <si>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</si>
  <si>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</si>
  <si>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</si>
  <si>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</si>
  <si>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</si>
  <si>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</si>
  <si>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</si>
  <si>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</si>
  <si>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</si>
  <si>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</si>
  <si>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</si>
  <si>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</si>
  <si>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</si>
  <si>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</si>
  <si>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</si>
  <si>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</si>
  <si>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</si>
  <si>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</si>
  <si>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</si>
  <si>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</si>
  <si>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</si>
  <si>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</si>
  <si>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</si>
  <si>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</si>
  <si>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</si>
  <si>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</si>
  <si>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</si>
  <si>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</si>
  <si>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</si>
  <si>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</si>
  <si>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</si>
  <si>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</si>
  <si>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</si>
  <si>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</si>
  <si>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</si>
  <si>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</si>
  <si>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</si>
  <si>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</si>
  <si>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</si>
  <si>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</si>
  <si>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</si>
  <si>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</si>
  <si>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</si>
  <si>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</si>
  <si>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</si>
  <si>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</si>
  <si>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</si>
  <si>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</si>
  <si>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</si>
  <si>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</si>
  <si>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</si>
  <si>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</si>
  <si>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</si>
  <si>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</si>
  <si>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</si>
  <si>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</si>
  <si>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</si>
  <si>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</si>
  <si>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</si>
  <si>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</si>
  <si>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</si>
  <si>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</si>
  <si>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</si>
  <si>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</si>
  <si>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</si>
  <si>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</si>
  <si>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</si>
  <si>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</si>
  <si>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</si>
  <si>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</si>
  <si>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</si>
  <si>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</si>
  <si>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</si>
  <si>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</si>
  <si>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</si>
  <si>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</si>
  <si>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</si>
  <si>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</si>
  <si>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</si>
  <si>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</si>
  <si>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</si>
  <si>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</si>
  <si>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</si>
  <si>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</si>
  <si>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</si>
  <si>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</si>
  <si>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</si>
  <si>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</si>
  <si>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</si>
  <si>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</si>
  <si>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</si>
  <si>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</si>
  <si>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</si>
  <si>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</si>
  <si>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</si>
  <si>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</si>
  <si>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</si>
  <si>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</si>
  <si>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</si>
  <si>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</si>
  <si>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</si>
  <si>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</si>
  <si>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</si>
  <si>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</si>
  <si>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</si>
  <si>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</si>
  <si>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</si>
  <si>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</si>
  <si>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</si>
  <si>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</si>
  <si>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</si>
  <si>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</si>
  <si>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</si>
  <si>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</si>
  <si>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</si>
  <si>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</si>
  <si>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</si>
  <si>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</si>
  <si>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</si>
  <si>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</si>
  <si>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</si>
  <si>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</si>
  <si>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</si>
  <si>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</si>
  <si>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</si>
  <si>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</si>
  <si>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</si>
  <si>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</si>
  <si>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</si>
  <si>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</si>
  <si>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</si>
  <si>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</si>
  <si>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</si>
  <si>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</si>
  <si>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</si>
  <si>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</si>
  <si>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</si>
  <si>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</si>
  <si>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</si>
  <si>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</si>
  <si>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</si>
  <si>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</si>
  <si>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</si>
  <si>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</si>
  <si>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</si>
  <si>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</si>
  <si>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</si>
  <si>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</si>
  <si>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</si>
  <si>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</si>
  <si>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</si>
  <si>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</si>
  <si>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</si>
  <si>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</si>
  <si>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</si>
  <si>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</si>
  <si>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</si>
  <si>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</si>
  <si>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</si>
  <si>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</si>
  <si>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</si>
  <si>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</si>
  <si>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</si>
  <si>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</si>
  <si>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</si>
  <si>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</si>
  <si>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</si>
  <si>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</si>
  <si>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</si>
  <si>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</si>
  <si>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</si>
  <si>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</si>
  <si>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</si>
  <si>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</si>
  <si>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</si>
  <si>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</si>
  <si>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</si>
  <si>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</si>
  <si>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</si>
  <si>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</si>
  <si>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</si>
  <si>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</si>
  <si>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</si>
  <si>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</si>
  <si>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</si>
  <si>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</si>
  <si>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</si>
  <si>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</si>
  <si>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</si>
  <si>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</si>
  <si>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</si>
  <si>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</si>
  <si>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</si>
  <si>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</si>
  <si>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</si>
  <si>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</si>
  <si>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</si>
  <si>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</si>
  <si>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</si>
  <si>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</si>
  <si>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</si>
  <si>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</si>
  <si>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</si>
  <si>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</si>
  <si>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</si>
  <si>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</si>
  <si>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</si>
  <si>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</si>
  <si>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</si>
  <si>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</si>
  <si>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</si>
  <si>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</si>
  <si>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</si>
  <si>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</si>
  <si>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</si>
  <si>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</si>
  <si>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</si>
  <si>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</si>
  <si>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</si>
  <si>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</si>
  <si>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</si>
  <si>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</si>
  <si>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</si>
  <si>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</si>
  <si>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</si>
  <si>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</si>
  <si>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</si>
  <si>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</si>
  <si>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</si>
  <si>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</si>
  <si>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</si>
  <si>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</si>
  <si>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</si>
  <si>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</si>
  <si>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</si>
  <si>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</si>
  <si>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</si>
  <si>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</si>
  <si>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</si>
  <si>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</si>
  <si>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</si>
  <si>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</si>
  <si>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</si>
  <si>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</si>
  <si>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</si>
  <si>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</si>
  <si>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</si>
  <si>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</si>
  <si>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</si>
  <si>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</si>
  <si>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</si>
  <si>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</si>
  <si>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</si>
  <si>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</si>
  <si>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</si>
  <si>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</si>
  <si>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</si>
  <si>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</si>
  <si>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</si>
  <si>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</si>
  <si>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</si>
  <si>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</si>
  <si>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</si>
  <si>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</si>
  <si>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</si>
  <si>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</si>
  <si>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</si>
  <si>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</si>
  <si>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</si>
  <si>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</si>
  <si>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</si>
  <si>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</si>
  <si>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</si>
  <si>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</si>
  <si>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</si>
  <si>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</si>
  <si>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</si>
  <si>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</si>
  <si>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</si>
  <si>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</si>
  <si>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</si>
  <si>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</si>
  <si>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</si>
  <si>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</si>
  <si>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</si>
  <si>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</si>
  <si>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</si>
  <si>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</si>
  <si>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</si>
  <si>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</si>
  <si>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</si>
  <si>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</si>
  <si>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</si>
  <si>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</si>
  <si>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</si>
  <si>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</si>
  <si>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</si>
  <si>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</si>
  <si>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</si>
  <si>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</si>
  <si>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</si>
  <si>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</si>
  <si>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</si>
  <si>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</si>
  <si>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</si>
  <si>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</si>
  <si>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</si>
  <si>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</si>
  <si>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</si>
  <si>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</si>
  <si>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</si>
  <si>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</si>
  <si>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</si>
  <si>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</si>
  <si>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</si>
  <si>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</si>
  <si>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</si>
  <si>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</si>
  <si>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</si>
  <si>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</si>
  <si>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</si>
  <si>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</si>
  <si>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</si>
  <si>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</si>
  <si>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</si>
  <si>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</si>
  <si>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</si>
  <si>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</si>
  <si>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</si>
  <si>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</si>
  <si>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</si>
  <si>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</si>
  <si>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</si>
  <si>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</si>
  <si>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</si>
  <si>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</si>
  <si>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</si>
  <si>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</si>
  <si>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</si>
  <si>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</si>
  <si>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</si>
  <si>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</si>
  <si>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</si>
  <si>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</si>
  <si>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</si>
  <si>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</si>
  <si>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</si>
  <si>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</si>
  <si>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</si>
  <si>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</si>
  <si>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</si>
  <si>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</si>
  <si>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</si>
  <si>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</si>
  <si>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</si>
  <si>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</si>
  <si>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</si>
  <si>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</si>
  <si>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</si>
  <si>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</si>
  <si>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</si>
  <si>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</si>
  <si>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</si>
  <si>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</si>
  <si>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</si>
  <si>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</si>
  <si>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</si>
  <si>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</si>
  <si>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</si>
  <si>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</si>
  <si>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</si>
  <si>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</si>
  <si>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</si>
  <si>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</si>
  <si>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</si>
  <si>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</si>
  <si>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</si>
  <si>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</si>
  <si>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</si>
  <si>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</si>
  <si>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</si>
  <si>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</si>
  <si>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</si>
  <si>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</si>
  <si>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</si>
  <si>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</si>
  <si>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</si>
  <si>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</si>
  <si>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</si>
  <si>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</si>
  <si>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</si>
  <si>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</si>
  <si>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</si>
  <si>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</si>
  <si>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</si>
  <si>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</si>
  <si>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</si>
  <si>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</si>
  <si>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</si>
  <si>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</si>
  <si>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</si>
  <si>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</si>
  <si>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</si>
  <si>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</si>
  <si>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</si>
  <si>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</si>
  <si>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</si>
  <si>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</si>
  <si>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</si>
  <si>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</si>
  <si>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</si>
  <si>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</si>
  <si>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</si>
  <si>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</si>
  <si>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</si>
  <si>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</si>
  <si>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</si>
  <si>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</si>
  <si>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</si>
  <si>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</si>
  <si>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</si>
  <si>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</si>
  <si>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</si>
  <si>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</si>
  <si>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</si>
  <si>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</si>
  <si>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</si>
  <si>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</si>
  <si>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</si>
  <si>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</si>
  <si>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</si>
  <si>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</si>
  <si>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</si>
  <si>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</si>
  <si>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</si>
  <si>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</si>
  <si>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</si>
  <si>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</si>
  <si>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</si>
  <si>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</si>
  <si>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</si>
  <si>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</si>
  <si>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</si>
  <si>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</si>
  <si>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</si>
  <si>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</si>
  <si>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</si>
  <si>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</si>
  <si>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</si>
  <si>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</si>
  <si>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</si>
  <si>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</si>
  <si>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</si>
  <si>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</si>
  <si>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</si>
  <si>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</si>
  <si>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</si>
  <si>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</si>
  <si>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</si>
  <si>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</si>
  <si>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</si>
  <si>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</si>
  <si>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</si>
  <si>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</si>
  <si>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</si>
  <si>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</si>
  <si>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</si>
  <si>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</si>
  <si>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</si>
  <si>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</si>
  <si>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</si>
  <si>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</si>
  <si>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</si>
  <si>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</si>
  <si>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</si>
  <si>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</si>
  <si>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</si>
  <si>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</si>
  <si>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</si>
  <si>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</si>
  <si>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</si>
  <si>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</si>
  <si>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</si>
  <si>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</si>
  <si>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</si>
  <si>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</si>
  <si>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</si>
  <si>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</si>
  <si>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</si>
  <si>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</si>
  <si>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</si>
  <si>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</si>
  <si>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</si>
  <si>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</si>
  <si>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</si>
  <si>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</si>
  <si>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</si>
  <si>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</si>
  <si>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</si>
  <si>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</si>
  <si>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</si>
  <si>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</si>
  <si>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</si>
  <si>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</si>
  <si>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</si>
  <si>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</si>
  <si>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</si>
  <si>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</si>
  <si>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</si>
  <si>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</si>
  <si>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</si>
  <si>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</si>
  <si>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</si>
  <si>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</si>
  <si>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</si>
  <si>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</si>
  <si>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</si>
  <si>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</si>
  <si>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</si>
  <si>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</si>
  <si>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</si>
  <si>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</si>
  <si>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</si>
  <si>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</si>
  <si>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</si>
  <si>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</si>
  <si>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</si>
  <si>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</si>
  <si>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</si>
  <si>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</si>
  <si>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</si>
  <si>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</si>
  <si>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</si>
  <si>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</si>
  <si>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</si>
  <si>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</si>
  <si>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</si>
  <si>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</si>
  <si>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</si>
  <si>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</si>
  <si>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</si>
  <si>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</si>
  <si>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</si>
  <si>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</si>
  <si>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</si>
  <si>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</si>
  <si>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</si>
  <si>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</si>
  <si>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</si>
  <si>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</si>
  <si>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</si>
  <si>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</si>
  <si>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</si>
  <si>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</si>
  <si>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</si>
  <si>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</si>
  <si>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</si>
  <si>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</si>
  <si>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</si>
  <si>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</si>
  <si>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</si>
  <si>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</si>
  <si>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</si>
  <si>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</si>
  <si>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</si>
  <si>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</si>
  <si>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</si>
  <si>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</si>
  <si>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</si>
  <si>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</si>
  <si>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</si>
  <si>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</si>
  <si>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</si>
  <si>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</si>
  <si>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</si>
  <si>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</si>
  <si>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</si>
  <si>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</si>
  <si>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</si>
  <si>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</si>
  <si>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</si>
  <si>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</si>
  <si>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</si>
  <si>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</si>
  <si>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</si>
  <si>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</si>
  <si>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</si>
  <si>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</si>
  <si>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</si>
  <si>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</si>
  <si>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</si>
  <si>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</si>
  <si>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</si>
  <si>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</si>
  <si>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</si>
  <si>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</si>
  <si>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</si>
  <si>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</si>
  <si>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</si>
  <si>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</si>
  <si>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</si>
  <si>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</si>
  <si>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</si>
  <si>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</si>
  <si>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</si>
  <si>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</si>
  <si>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</si>
  <si>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</si>
  <si>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</si>
  <si>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</si>
  <si>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</si>
  <si>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</si>
  <si>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</si>
  <si>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</si>
  <si>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</si>
  <si>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</si>
  <si>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</si>
  <si>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</si>
  <si>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</si>
  <si>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</si>
  <si>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</si>
  <si>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</si>
  <si>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</si>
  <si>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</si>
  <si>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</si>
  <si>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</si>
  <si>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</si>
  <si>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</si>
  <si>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</si>
  <si>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</si>
  <si>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</si>
  <si>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</si>
  <si>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</si>
  <si>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</si>
  <si>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</si>
  <si>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</si>
  <si>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</si>
  <si>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</si>
  <si>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</si>
  <si>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</si>
  <si>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</si>
  <si>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</si>
  <si>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</si>
  <si>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</si>
  <si>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</si>
  <si>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</si>
  <si>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</si>
  <si>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</si>
  <si>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</si>
  <si>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</si>
  <si>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</si>
  <si>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</si>
  <si>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</si>
  <si>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</si>
  <si>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</si>
  <si>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</si>
  <si>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</si>
  <si>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</si>
  <si>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</si>
  <si>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</si>
  <si>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</si>
  <si>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</si>
  <si>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</si>
  <si>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</si>
  <si>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</si>
  <si>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</si>
  <si>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</si>
  <si>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</si>
  <si>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</si>
  <si>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</si>
  <si>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</si>
  <si>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</si>
  <si>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</si>
  <si>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</si>
  <si>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</si>
  <si>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</si>
  <si>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</si>
  <si>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</si>
  <si>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</si>
  <si>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</si>
  <si>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</si>
  <si>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</si>
  <si>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</si>
  <si>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</si>
  <si>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</si>
  <si>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</si>
  <si>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</si>
  <si>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</si>
  <si>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</si>
  <si>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</si>
  <si>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</si>
  <si>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</si>
  <si>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</si>
  <si>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</si>
  <si>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</si>
  <si>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</si>
  <si>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</si>
  <si>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</si>
  <si>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</si>
  <si>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</si>
  <si>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</si>
  <si>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</si>
  <si>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</si>
  <si>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</si>
  <si>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</si>
  <si>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</si>
  <si>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</si>
  <si>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</si>
  <si>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</si>
  <si>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</si>
  <si>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</si>
  <si>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</si>
  <si>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</si>
  <si>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</si>
  <si>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</si>
  <si>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</si>
  <si>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</si>
  <si>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</si>
  <si>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</si>
  <si>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</si>
  <si>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</si>
  <si>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</si>
  <si>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</si>
  <si>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</si>
  <si>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</si>
  <si>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</si>
  <si>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</si>
  <si>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</si>
  <si>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</si>
  <si>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</si>
  <si>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</si>
  <si>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</si>
  <si>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</si>
  <si>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</si>
  <si>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</si>
  <si>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</si>
  <si>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</si>
  <si>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</si>
  <si>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</si>
  <si>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</si>
  <si>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</si>
  <si>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</si>
  <si>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</si>
  <si>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</si>
  <si>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</si>
  <si>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</si>
  <si>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</si>
  <si>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</si>
  <si>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</si>
  <si>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</si>
  <si>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</si>
  <si>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</si>
  <si>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</si>
  <si>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</si>
  <si>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</si>
  <si>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</si>
  <si>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</si>
  <si>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</si>
  <si>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</si>
  <si>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</si>
  <si>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</si>
  <si>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</si>
  <si>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</si>
  <si>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</si>
  <si>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</si>
  <si>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</si>
  <si>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</si>
  <si>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</si>
  <si>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</si>
  <si>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</si>
  <si>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</si>
  <si>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</si>
  <si>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</si>
  <si>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</si>
  <si>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</si>
  <si>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</si>
  <si>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</si>
  <si>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</si>
  <si>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</si>
  <si>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</si>
  <si>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</si>
  <si>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</si>
  <si>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</si>
  <si>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</si>
  <si>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</si>
  <si>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</si>
  <si>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</si>
  <si>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</si>
  <si>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</si>
  <si>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</si>
  <si>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</si>
  <si>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</si>
  <si>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</si>
  <si>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</si>
  <si>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</si>
  <si>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</si>
  <si>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</si>
  <si>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</si>
  <si>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</si>
  <si>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</si>
  <si>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</si>
  <si>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</si>
  <si>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</si>
  <si>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</si>
  <si>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</si>
  <si>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</si>
  <si>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</si>
  <si>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</si>
  <si>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</si>
  <si>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</si>
  <si>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</si>
  <si>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</si>
  <si>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</si>
  <si>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</si>
  <si>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</si>
  <si>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</si>
  <si>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</si>
  <si>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</si>
  <si>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</si>
  <si>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</si>
  <si>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</si>
  <si>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</si>
  <si>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</si>
  <si>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</si>
  <si>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</si>
  <si>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</si>
  <si>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</si>
  <si>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</si>
  <si>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</si>
  <si>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</si>
  <si>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</si>
  <si>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</si>
  <si>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</si>
  <si>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</si>
  <si>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</si>
  <si>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</si>
  <si>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</si>
  <si>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</si>
  <si>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</si>
  <si>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</si>
  <si>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</si>
  <si>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</si>
  <si>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</si>
  <si>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</si>
  <si>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</si>
  <si>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</si>
  <si>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</si>
  <si>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</si>
  <si>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</si>
  <si>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</si>
  <si>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</si>
  <si>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</si>
  <si>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</si>
  <si>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</si>
  <si>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</si>
  <si>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</si>
  <si>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</si>
  <si>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</si>
  <si>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</si>
  <si>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</si>
  <si>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</si>
  <si>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</si>
  <si>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</si>
  <si>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</si>
  <si>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</si>
  <si>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</si>
  <si>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</si>
  <si>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</si>
  <si>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</si>
  <si>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</si>
  <si>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</si>
  <si>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</si>
  <si>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</si>
  <si>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</si>
  <si>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</si>
  <si>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</si>
  <si>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</si>
  <si>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</si>
  <si>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</si>
  <si>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</si>
  <si>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</si>
  <si>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</si>
  <si>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</si>
  <si>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</si>
  <si>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</si>
  <si>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</si>
  <si>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</si>
  <si>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</si>
  <si>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</si>
  <si>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</si>
  <si>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</si>
  <si>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</si>
  <si>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</si>
  <si>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</si>
  <si>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</si>
  <si>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</si>
  <si>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</si>
  <si>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</si>
  <si>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</si>
  <si>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</si>
  <si>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</si>
  <si>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</si>
  <si>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</si>
  <si>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</si>
  <si>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</si>
  <si>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</si>
  <si>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</si>
  <si>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</si>
  <si>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</si>
  <si>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</si>
  <si>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</si>
  <si>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</si>
  <si>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</si>
  <si>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</si>
  <si>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</si>
  <si>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</si>
  <si>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</si>
  <si>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</si>
  <si>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</si>
  <si>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</si>
  <si>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</si>
  <si>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</si>
  <si>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</si>
  <si>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</si>
  <si>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</si>
  <si>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</si>
  <si>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</si>
  <si>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</si>
  <si>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</si>
  <si>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</si>
  <si>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</si>
  <si>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</si>
  <si>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</si>
  <si>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</si>
  <si>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</si>
  <si>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</si>
  <si>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</si>
  <si>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</si>
  <si>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</si>
  <si>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</si>
  <si>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</si>
  <si>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</si>
  <si>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</si>
  <si>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</si>
  <si>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</si>
  <si>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</si>
  <si>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</si>
  <si>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</si>
  <si>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</si>
  <si>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</si>
  <si>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</si>
  <si>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</si>
  <si>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</si>
  <si>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</si>
  <si>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</si>
  <si>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</si>
  <si>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</si>
  <si>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</si>
  <si>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</si>
  <si>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</si>
  <si>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</si>
  <si>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</si>
  <si>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</si>
  <si>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</si>
  <si>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</si>
  <si>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</si>
  <si>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</si>
  <si>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</si>
  <si>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</si>
  <si>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</si>
  <si>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</si>
  <si>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</si>
  <si>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</si>
  <si>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</si>
  <si>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</si>
  <si>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</si>
  <si>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</si>
  <si>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</si>
  <si>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</si>
  <si>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</si>
  <si>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</si>
  <si>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</si>
  <si>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</si>
  <si>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</si>
  <si>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</si>
  <si>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</si>
  <si>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</si>
  <si>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</si>
  <si>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</si>
  <si>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</si>
  <si>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</si>
  <si>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</si>
  <si>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</si>
  <si>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</si>
  <si>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</si>
  <si>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</si>
  <si>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</si>
  <si>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</si>
  <si>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</si>
  <si>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</si>
  <si>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</si>
  <si>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</si>
  <si>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</si>
  <si>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</si>
  <si>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</si>
  <si>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</si>
  <si>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</si>
  <si>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</si>
  <si>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</si>
  <si>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</si>
  <si>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</si>
  <si>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</si>
  <si>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</si>
  <si>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</si>
  <si>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</si>
  <si>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</si>
  <si>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</si>
  <si>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</si>
  <si>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</si>
  <si>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</si>
  <si>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</si>
  <si>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</si>
  <si>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</si>
  <si>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</si>
  <si>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</si>
  <si>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</si>
  <si>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</si>
  <si>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</si>
  <si>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</si>
  <si>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</si>
  <si>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</si>
  <si>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</si>
  <si>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</si>
  <si>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</si>
  <si>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</si>
  <si>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</si>
  <si>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</si>
  <si>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</si>
  <si>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</si>
  <si>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</si>
  <si>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</si>
  <si>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</si>
  <si>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</si>
  <si>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</si>
  <si>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</si>
  <si>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</si>
  <si>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</si>
  <si>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</si>
  <si>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</si>
  <si>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</si>
  <si>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</si>
  <si>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</si>
  <si>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</si>
  <si>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</si>
  <si>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</si>
  <si>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</si>
  <si>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</si>
  <si>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</si>
  <si>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</si>
  <si>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</si>
  <si>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</si>
  <si>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</si>
  <si>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</si>
  <si>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</si>
  <si>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</si>
  <si>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</si>
  <si>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</si>
  <si>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</si>
  <si>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</si>
  <si>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</si>
  <si>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</si>
  <si>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</si>
  <si>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</si>
  <si>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</si>
  <si>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</si>
  <si>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</si>
  <si>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</si>
  <si>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</si>
  <si>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</si>
  <si>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</si>
  <si>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</si>
  <si>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</si>
  <si>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</si>
  <si>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</si>
  <si>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</si>
  <si>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</si>
  <si>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</si>
  <si>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</si>
  <si>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</si>
  <si>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</si>
  <si>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</si>
  <si>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</si>
  <si>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</si>
  <si>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</si>
  <si>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</si>
  <si>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</si>
  <si>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</si>
  <si>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</si>
  <si>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</si>
  <si>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</si>
  <si>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</si>
  <si>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</si>
  <si>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</si>
  <si>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</si>
  <si>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</si>
  <si>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</si>
  <si>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</si>
  <si>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</si>
  <si>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</si>
  <si>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</si>
  <si>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</si>
  <si>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</si>
  <si>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</si>
  <si>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</si>
  <si>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</si>
  <si>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</si>
  <si>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</si>
  <si>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</si>
  <si>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</si>
  <si>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</si>
  <si>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</si>
  <si>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</si>
  <si>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</si>
  <si>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</si>
  <si>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</si>
  <si>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</si>
  <si>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</si>
  <si>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</si>
  <si>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</si>
  <si>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</si>
  <si>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</si>
  <si>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</si>
  <si>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</si>
  <si>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</si>
  <si>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</si>
  <si>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</si>
  <si>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</si>
  <si>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</si>
  <si>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</si>
  <si>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</si>
  <si>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</si>
  <si>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</si>
  <si>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</si>
  <si>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</si>
  <si>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</si>
  <si>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</si>
  <si>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</si>
  <si>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</si>
  <si>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</si>
  <si>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</si>
  <si>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</si>
  <si>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</si>
  <si>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</si>
  <si>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</si>
  <si>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</si>
  <si>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</si>
  <si>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</si>
  <si>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</si>
  <si>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</si>
  <si>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</si>
  <si>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</si>
  <si>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</si>
  <si>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</si>
  <si>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</si>
  <si>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</si>
  <si>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</si>
  <si>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</si>
  <si>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</si>
  <si>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</si>
  <si>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</si>
  <si>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</si>
  <si>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</si>
  <si>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</si>
  <si>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</si>
  <si>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</si>
  <si>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</si>
  <si>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</si>
  <si>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</si>
  <si>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</si>
  <si>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</si>
  <si>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</si>
  <si>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</si>
  <si>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</si>
  <si>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</si>
  <si>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</si>
  <si>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</si>
  <si>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</si>
  <si>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</si>
  <si>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</si>
  <si>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</si>
  <si>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</si>
  <si>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</si>
  <si>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</si>
  <si>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</si>
  <si>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</si>
  <si>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</si>
  <si>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</si>
  <si>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</si>
  <si>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</si>
  <si>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</si>
  <si>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</si>
  <si>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</si>
  <si>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</si>
  <si>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</si>
  <si>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</si>
  <si>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</si>
  <si>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</si>
  <si>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</si>
  <si>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</si>
  <si>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</si>
  <si>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</si>
  <si>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</si>
  <si>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</si>
  <si>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</si>
  <si>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</si>
  <si>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</si>
  <si>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</si>
  <si>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</si>
  <si>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</si>
  <si>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</si>
  <si>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</si>
  <si>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</si>
  <si>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</si>
  <si>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</si>
  <si>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</si>
  <si>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</si>
  <si>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</si>
  <si>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</si>
  <si>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</si>
  <si>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</si>
  <si>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</si>
  <si>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</si>
  <si>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</si>
  <si>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</si>
  <si>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</si>
  <si>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</si>
  <si>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</si>
  <si>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</si>
  <si>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</si>
  <si>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</si>
  <si>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</si>
  <si>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</si>
  <si>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</si>
  <si>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</si>
  <si>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</si>
  <si>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</si>
  <si>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</si>
  <si>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</si>
  <si>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</si>
  <si>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</si>
  <si>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</si>
  <si>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</si>
  <si>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</si>
  <si>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</si>
  <si>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</si>
  <si>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</si>
  <si>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</si>
  <si>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</si>
  <si>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</si>
  <si>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</si>
  <si>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</si>
  <si>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</si>
  <si>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</si>
  <si>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</si>
  <si>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</si>
  <si>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</si>
  <si>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</si>
  <si>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</si>
  <si>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</si>
  <si>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</si>
  <si>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</si>
  <si>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</si>
  <si>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</si>
  <si>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</si>
  <si>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</si>
  <si>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</si>
  <si>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</si>
  <si>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</si>
  <si>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</si>
  <si>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</si>
  <si>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</si>
  <si>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</si>
  <si>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</si>
  <si>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</si>
  <si>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</si>
  <si>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</si>
  <si>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</si>
  <si>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</si>
  <si>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</si>
  <si>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</si>
  <si>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</si>
  <si>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</si>
  <si>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</si>
  <si>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</si>
  <si>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</si>
  <si>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</si>
  <si>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</si>
  <si>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</si>
  <si>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</si>
  <si>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</si>
  <si>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</si>
  <si>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</si>
  <si>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</si>
  <si>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</si>
  <si>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</si>
  <si>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</si>
  <si>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</si>
  <si>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</si>
  <si>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</si>
  <si>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</si>
  <si>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</si>
  <si>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</si>
  <si>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</si>
  <si>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</si>
  <si>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</si>
  <si>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</si>
  <si>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</si>
  <si>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</si>
  <si>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</si>
  <si>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</si>
  <si>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</si>
  <si>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</si>
  <si>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</si>
  <si>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</si>
  <si>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</si>
  <si>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</si>
  <si>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</si>
  <si>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</si>
  <si>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</si>
  <si>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</si>
  <si>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</si>
  <si>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</si>
  <si>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</si>
  <si>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</si>
  <si>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</si>
  <si>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</si>
  <si>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</si>
  <si>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</si>
  <si>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</si>
  <si>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</si>
  <si>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</si>
  <si>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</si>
  <si>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</si>
  <si>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</si>
  <si>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</si>
  <si>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</si>
  <si>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</si>
  <si>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</si>
  <si>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</si>
  <si>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</si>
  <si>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</si>
  <si>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</si>
  <si>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</si>
  <si>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</si>
  <si>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</si>
  <si>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</si>
  <si>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</si>
  <si>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</si>
  <si>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</si>
  <si>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</si>
  <si>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</si>
  <si>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</si>
  <si>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</si>
  <si>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</si>
  <si>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</si>
  <si>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</si>
  <si>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</si>
  <si>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</si>
  <si>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</si>
  <si>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</si>
  <si>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</si>
  <si>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</si>
  <si>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</si>
  <si>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</si>
  <si>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</si>
  <si>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</si>
  <si>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</si>
  <si>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</si>
  <si>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</si>
  <si>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</si>
  <si>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</si>
  <si>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</si>
  <si>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</si>
  <si>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</si>
  <si>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</si>
  <si>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</si>
  <si>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</si>
  <si>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</si>
  <si>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</si>
  <si>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</si>
  <si>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</si>
  <si>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</si>
  <si>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</si>
  <si>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</si>
  <si>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</si>
  <si>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</si>
  <si>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</si>
  <si>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</si>
  <si>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</si>
  <si>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</si>
  <si>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</si>
  <si>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</si>
  <si>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</si>
  <si>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</si>
  <si>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</si>
  <si>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</si>
  <si>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</si>
  <si>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</si>
  <si>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</si>
  <si>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</si>
  <si>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</si>
  <si>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</si>
  <si>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</si>
  <si>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</si>
  <si>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</si>
  <si>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</si>
  <si>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</si>
  <si>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</si>
  <si>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</si>
  <si>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</si>
  <si>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</si>
  <si>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</si>
  <si>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</si>
  <si>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</si>
  <si>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</si>
  <si>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</si>
  <si>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</si>
  <si>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</si>
  <si>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</si>
  <si>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</si>
  <si>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</si>
  <si>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</si>
  <si>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</si>
  <si>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</si>
  <si>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</si>
  <si>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</si>
  <si>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</si>
  <si>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</si>
  <si>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</si>
  <si>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</si>
  <si>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</si>
  <si>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</si>
  <si>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</si>
  <si>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</si>
  <si>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</si>
  <si>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</si>
  <si>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</si>
  <si>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</si>
  <si>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</si>
  <si>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</si>
  <si>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</si>
  <si>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</si>
  <si>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</si>
  <si>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</si>
  <si>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</si>
  <si>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</si>
  <si>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</si>
  <si>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</si>
  <si>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</si>
  <si>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</si>
  <si>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</si>
  <si>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</si>
  <si>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</si>
  <si>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</si>
  <si>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</si>
  <si>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</si>
  <si>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</si>
  <si>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</si>
  <si>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</si>
  <si>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</si>
  <si>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</si>
  <si>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</si>
  <si>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</si>
  <si>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</si>
  <si>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</si>
  <si>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</si>
  <si>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</si>
  <si>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</si>
  <si>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</si>
  <si>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</si>
  <si>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</si>
  <si>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</si>
  <si>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</si>
  <si>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</si>
  <si>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</si>
  <si>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</si>
  <si>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</si>
  <si>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</si>
  <si>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</si>
  <si>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</si>
  <si>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</si>
  <si>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</si>
  <si>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</si>
  <si>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</si>
  <si>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</si>
  <si>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</si>
  <si>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</si>
  <si>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</si>
  <si>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</si>
  <si>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</si>
  <si>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</si>
  <si>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</si>
  <si>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</si>
  <si>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</si>
  <si>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</si>
  <si>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</si>
  <si>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</si>
  <si>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</si>
  <si>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</si>
  <si>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</si>
  <si>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</si>
  <si>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</si>
  <si>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</si>
  <si>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</si>
  <si>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</si>
  <si>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</si>
  <si>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</si>
  <si>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</si>
  <si>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</si>
  <si>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</si>
  <si>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</si>
  <si>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</si>
  <si>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</si>
  <si>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</si>
  <si>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</si>
  <si>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</si>
  <si>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</si>
  <si>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</si>
  <si>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</si>
  <si>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</si>
  <si>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</si>
  <si>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</si>
  <si>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</si>
  <si>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</si>
  <si>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</si>
  <si>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</si>
  <si>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</si>
  <si>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</si>
  <si>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</si>
  <si>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</si>
  <si>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</si>
  <si>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</si>
  <si>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</si>
  <si>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</si>
  <si>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</si>
  <si>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</si>
  <si>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</si>
  <si>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</si>
  <si>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</si>
  <si>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</si>
  <si>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</si>
  <si>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</si>
  <si>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</si>
  <si>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</si>
  <si>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</si>
  <si>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</si>
  <si>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</si>
  <si>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</si>
  <si>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</si>
  <si>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</si>
  <si>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</si>
  <si>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</si>
  <si>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</si>
  <si>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</si>
  <si>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</si>
  <si>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</si>
  <si>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</si>
  <si>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</si>
  <si>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</si>
  <si>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</si>
  <si>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</si>
  <si>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</si>
  <si>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</si>
  <si>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</si>
  <si>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</si>
  <si>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</si>
  <si>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</si>
  <si>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</si>
  <si>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</si>
  <si>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</si>
  <si>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</si>
  <si>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</si>
  <si>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</si>
  <si>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</si>
  <si>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</si>
  <si>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</si>
  <si>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</si>
  <si>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</si>
  <si>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</si>
  <si>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</si>
  <si>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</si>
  <si>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</si>
  <si>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</si>
  <si>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</si>
  <si>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</si>
  <si>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</si>
  <si>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</si>
  <si>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</si>
  <si>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</si>
  <si>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</si>
  <si>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</si>
  <si>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</si>
  <si>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</si>
  <si>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</si>
  <si>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</si>
  <si>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</si>
  <si>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</si>
  <si>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</si>
  <si>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</si>
  <si>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</si>
  <si>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</si>
  <si>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</si>
  <si>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</si>
  <si>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</si>
  <si>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</si>
  <si>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</si>
  <si>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</si>
  <si>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</si>
  <si>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</si>
  <si>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</si>
  <si>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</si>
  <si>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</si>
  <si>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</si>
  <si>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</si>
  <si>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</si>
  <si>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</si>
  <si>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</si>
  <si>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</si>
  <si>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</si>
  <si>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</si>
  <si>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</si>
  <si>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</si>
  <si>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</si>
  <si>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</si>
  <si>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</si>
  <si>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</si>
  <si>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</si>
  <si>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</si>
  <si>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</si>
  <si>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</si>
  <si>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</si>
  <si>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</si>
  <si>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</si>
  <si>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</si>
  <si>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</si>
  <si>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</si>
  <si>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</si>
  <si>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</si>
  <si>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</si>
  <si>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</si>
  <si>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</si>
  <si>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</si>
  <si>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</si>
  <si>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</si>
  <si>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</si>
  <si>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</si>
  <si>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</si>
  <si>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</si>
  <si>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</si>
  <si>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</si>
  <si>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</si>
  <si>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</si>
  <si>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</si>
  <si>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</si>
  <si>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</si>
  <si>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</si>
  <si>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</si>
  <si>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</si>
  <si>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</si>
  <si>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</si>
  <si>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</si>
  <si>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</si>
  <si>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</si>
  <si>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</si>
  <si>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</si>
  <si>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</si>
  <si>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</si>
  <si>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</si>
  <si>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</si>
  <si>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</si>
  <si>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</si>
  <si>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</si>
  <si>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</si>
  <si>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</si>
  <si>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</si>
  <si>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</si>
  <si>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</si>
  <si>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</si>
  <si>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</si>
  <si>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</si>
  <si>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</si>
  <si>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</si>
  <si>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</si>
  <si>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</si>
  <si>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</si>
  <si>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</si>
  <si>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</si>
  <si>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</si>
  <si>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</si>
  <si>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</si>
  <si>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</si>
  <si>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</si>
  <si>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</si>
  <si>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</si>
  <si>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</si>
  <si>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</si>
  <si>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</si>
  <si>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</si>
  <si>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</si>
  <si>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</si>
  <si>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</si>
  <si>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</si>
  <si>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</si>
  <si>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</si>
  <si>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</si>
  <si>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</si>
  <si>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</si>
  <si>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</si>
  <si>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</si>
  <si>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</si>
  <si>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</si>
  <si>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</si>
  <si>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</si>
  <si>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</si>
  <si>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</si>
  <si>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</si>
  <si>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</si>
  <si>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</si>
  <si>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</si>
  <si>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</si>
  <si>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</si>
  <si>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</si>
  <si>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</si>
  <si>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</si>
  <si>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</si>
  <si>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</si>
  <si>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</si>
  <si>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</si>
  <si>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</si>
  <si>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</si>
  <si>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</si>
  <si>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</si>
  <si>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</si>
  <si>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</si>
  <si>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</si>
  <si>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</si>
  <si>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</si>
  <si>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</si>
  <si>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</si>
  <si>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</si>
  <si>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</si>
  <si>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</si>
  <si>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</si>
  <si>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</si>
  <si>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</si>
  <si>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</si>
  <si>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</si>
  <si>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</si>
  <si>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</si>
  <si>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</si>
  <si>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</si>
  <si>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</si>
  <si>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</si>
  <si>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</si>
  <si>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</si>
  <si>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</si>
  <si>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</si>
  <si>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</si>
  <si>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</si>
  <si>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</si>
  <si>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</si>
  <si>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</si>
  <si>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</si>
  <si>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</si>
  <si>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</si>
  <si>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</si>
  <si>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</si>
  <si>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</si>
  <si>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</si>
  <si>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</si>
  <si>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</si>
  <si>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</si>
  <si>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</si>
  <si>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</si>
  <si>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</si>
  <si>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</si>
  <si>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</si>
  <si>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</si>
  <si>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</si>
  <si>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</si>
  <si>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</si>
  <si>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</si>
  <si>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</si>
  <si>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</si>
  <si>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</si>
  <si>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</si>
  <si>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</si>
  <si>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</si>
  <si>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</si>
  <si>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</si>
  <si>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</si>
  <si>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</si>
  <si>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</si>
  <si>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</si>
  <si>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</si>
  <si>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</si>
  <si>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</si>
  <si>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</si>
  <si>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</si>
  <si>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</si>
  <si>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</si>
  <si>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</si>
  <si>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</si>
  <si>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</si>
  <si>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</si>
  <si>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</si>
  <si>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</si>
  <si>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</si>
  <si>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</si>
  <si>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</si>
  <si>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</si>
  <si>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</si>
  <si>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</si>
  <si>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</si>
  <si>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</si>
  <si>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</si>
  <si>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</si>
  <si>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</si>
  <si>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</si>
  <si>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</si>
  <si>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</si>
  <si>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</si>
  <si>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</si>
  <si>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</si>
  <si>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</si>
  <si>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</si>
  <si>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</si>
  <si>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</si>
  <si>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</si>
  <si>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</si>
  <si>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</si>
  <si>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</si>
  <si>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</si>
  <si>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</si>
  <si>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</si>
  <si>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</si>
  <si>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</si>
  <si>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</si>
  <si>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</si>
  <si>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</si>
  <si>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</si>
  <si>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</si>
  <si>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</si>
  <si>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</si>
  <si>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</si>
  <si>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</si>
  <si>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</si>
  <si>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</si>
  <si>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</si>
  <si>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</si>
  <si>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</si>
  <si>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</si>
  <si>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</si>
  <si>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</si>
  <si>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</si>
  <si>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</si>
  <si>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</si>
  <si>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</si>
  <si>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</si>
  <si>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</si>
  <si>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</si>
  <si>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</si>
  <si>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</si>
  <si>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</si>
  <si>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</si>
  <si>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</si>
  <si>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</si>
  <si>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</si>
  <si>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</si>
  <si>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</si>
  <si>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</si>
  <si>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</si>
  <si>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</si>
  <si>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</si>
  <si>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</si>
  <si>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</si>
  <si>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</si>
  <si>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</si>
  <si>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</si>
  <si>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</si>
  <si>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</si>
  <si>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</si>
  <si>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</si>
  <si>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</si>
  <si>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</si>
  <si>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</si>
  <si>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</si>
  <si>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</si>
  <si>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</si>
  <si>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</si>
  <si>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</si>
  <si>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</si>
  <si>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</si>
  <si>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</si>
  <si>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</si>
  <si>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</si>
  <si>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</si>
  <si>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</si>
  <si>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</si>
  <si>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</si>
  <si>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</si>
  <si>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</si>
  <si>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</si>
  <si>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</si>
  <si>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</si>
  <si>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</si>
  <si>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</si>
  <si>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</si>
  <si>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</si>
  <si>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</si>
  <si>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</si>
  <si>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</si>
  <si>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</si>
  <si>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</si>
  <si>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</si>
  <si>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</si>
  <si>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</si>
  <si>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</si>
  <si>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</si>
  <si>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</si>
  <si>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</si>
  <si>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</si>
  <si>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</si>
  <si>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</si>
  <si>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</si>
  <si>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</si>
  <si>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</si>
  <si>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</si>
  <si>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</si>
  <si>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</si>
  <si>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</si>
  <si>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</si>
  <si>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</si>
  <si>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</si>
  <si>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</si>
  <si>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</si>
  <si>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</si>
  <si>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</si>
  <si>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</si>
  <si>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</si>
  <si>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</si>
  <si>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</si>
  <si>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</si>
  <si>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</si>
  <si>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</si>
  <si>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</si>
  <si>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</si>
  <si>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</si>
  <si>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</si>
  <si>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</si>
  <si>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</si>
  <si>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</si>
  <si>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</si>
  <si>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</si>
  <si>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</si>
  <si>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</si>
  <si>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</si>
  <si>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</si>
  <si>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</si>
  <si>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</si>
  <si>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</si>
  <si>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</si>
  <si>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</si>
  <si>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</si>
  <si>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</si>
  <si>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</si>
  <si>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</si>
  <si>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</si>
  <si>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</si>
  <si>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</si>
  <si>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</si>
  <si>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</si>
  <si>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</si>
  <si>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</si>
  <si>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</si>
  <si>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</si>
  <si>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</si>
  <si>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</si>
  <si>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</si>
  <si>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</si>
  <si>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</si>
  <si>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</si>
  <si>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</si>
  <si>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</si>
  <si>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</si>
  <si>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</si>
  <si>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</si>
  <si>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</si>
  <si>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</si>
  <si>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</si>
  <si>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</si>
  <si>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</si>
  <si>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</si>
  <si>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</si>
  <si>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</si>
  <si>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</si>
  <si>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</si>
  <si>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</si>
  <si>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</si>
  <si>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</si>
  <si>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</si>
  <si>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</si>
  <si>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</si>
  <si>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</si>
  <si>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</si>
  <si>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</si>
  <si>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</si>
  <si>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</si>
  <si>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</si>
  <si>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</si>
  <si>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</si>
  <si>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</si>
  <si>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</si>
  <si>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</si>
  <si>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</si>
  <si>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</si>
  <si>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</si>
  <si>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</si>
  <si>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</si>
  <si>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</si>
  <si>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</si>
  <si>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</si>
  <si>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</si>
  <si>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</si>
  <si>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</si>
  <si>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</si>
  <si>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</si>
  <si>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</si>
  <si>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</si>
  <si>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</si>
  <si>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</si>
  <si>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</si>
  <si>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</si>
  <si>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</si>
  <si>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</si>
  <si>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</si>
  <si>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</si>
  <si>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</si>
  <si>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</si>
  <si>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</si>
  <si>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</si>
  <si>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</si>
  <si>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</si>
  <si>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</si>
  <si>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</si>
  <si>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</si>
  <si>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</si>
  <si>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</si>
  <si>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</si>
  <si>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</si>
  <si>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</si>
  <si>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</si>
  <si>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</si>
  <si>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</si>
  <si>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</si>
  <si>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</si>
  <si>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</si>
  <si>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</si>
  <si>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</si>
  <si>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</si>
  <si>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</si>
  <si>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</si>
  <si>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</si>
  <si>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</si>
  <si>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</si>
  <si>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</si>
  <si>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</si>
  <si>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</si>
  <si>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</si>
  <si>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</si>
  <si>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</si>
  <si>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</si>
  <si>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</si>
  <si>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</si>
  <si>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</si>
  <si>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</si>
  <si>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</si>
  <si>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</si>
  <si>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</si>
  <si>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</si>
  <si>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</si>
  <si>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</si>
  <si>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</si>
  <si>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</si>
  <si>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</si>
  <si>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</si>
  <si>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</si>
  <si>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</si>
  <si>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</si>
  <si>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</si>
  <si>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</si>
  <si>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</si>
  <si>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</si>
  <si>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</si>
  <si>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</si>
  <si>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</si>
  <si>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</si>
  <si>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</si>
  <si>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</si>
  <si>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</si>
  <si>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</si>
  <si>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</si>
  <si>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</si>
  <si>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</si>
  <si>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</si>
  <si>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</si>
  <si>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</si>
  <si>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</si>
  <si>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</si>
  <si>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</si>
  <si>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</si>
  <si>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</si>
  <si>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</si>
  <si>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</si>
  <si>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</si>
  <si>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</si>
  <si>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</si>
  <si>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</si>
  <si>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</si>
  <si>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</si>
  <si>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</si>
  <si>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</si>
  <si>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</si>
  <si>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</si>
  <si>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</si>
  <si>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</si>
  <si>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</si>
  <si>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</si>
  <si>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</si>
  <si>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</si>
  <si>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</si>
  <si>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</si>
  <si>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</si>
  <si>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</si>
  <si>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</si>
  <si>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</si>
  <si>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</si>
  <si>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</si>
  <si>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</si>
  <si>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</si>
  <si>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</si>
  <si>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</si>
  <si>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</si>
  <si>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</si>
  <si>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</si>
  <si>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</si>
  <si>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</si>
  <si>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</si>
  <si>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</si>
  <si>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</si>
  <si>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</si>
  <si>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</si>
  <si>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</si>
  <si>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</si>
  <si>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</si>
  <si>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</si>
  <si>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</si>
  <si>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</si>
  <si>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</si>
  <si>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</si>
  <si>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</si>
  <si>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</si>
  <si>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</si>
  <si>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</si>
  <si>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</si>
  <si>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</si>
  <si>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</si>
  <si>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</si>
  <si>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</si>
  <si>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</si>
  <si>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</si>
  <si>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</si>
  <si>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</si>
  <si>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</si>
  <si>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</si>
  <si>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</si>
  <si>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</si>
  <si>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</si>
  <si>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</si>
  <si>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</si>
  <si>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</si>
  <si>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</si>
  <si>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</si>
  <si>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</si>
  <si>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</si>
  <si>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</si>
  <si>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</si>
  <si>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</si>
  <si>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</si>
  <si>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</si>
  <si>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</si>
  <si>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</si>
  <si>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</si>
  <si>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</si>
  <si>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</si>
  <si>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</si>
  <si>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</si>
  <si>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</si>
  <si>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</si>
  <si>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</si>
  <si>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</si>
  <si>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</si>
  <si>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</si>
  <si>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</si>
  <si>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</si>
  <si>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</si>
  <si>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</si>
  <si>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</si>
  <si>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</si>
  <si>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</si>
  <si>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</si>
  <si>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</si>
  <si>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</si>
  <si>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</si>
  <si>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</si>
  <si>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</si>
  <si>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</si>
  <si>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</si>
  <si>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</si>
  <si>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</si>
  <si>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</si>
  <si>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</si>
  <si>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</si>
  <si>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</si>
  <si>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</si>
  <si>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</si>
  <si>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</si>
  <si>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</si>
  <si>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</si>
  <si>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</si>
  <si>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</si>
  <si>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</si>
  <si>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</si>
  <si>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</si>
  <si>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</si>
  <si>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</si>
  <si>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</si>
  <si>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</si>
  <si>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</si>
  <si>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</si>
  <si>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</si>
  <si>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</si>
  <si>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</si>
  <si>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</si>
  <si>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</si>
  <si>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</si>
  <si>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</si>
  <si>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</si>
  <si>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</si>
  <si>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</si>
  <si>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</si>
  <si>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</si>
  <si>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</si>
  <si>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</si>
  <si>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</si>
  <si>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</si>
  <si>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</si>
  <si>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</si>
  <si>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</si>
  <si>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</si>
  <si>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</si>
  <si>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</si>
  <si>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</si>
  <si>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</si>
  <si>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</si>
  <si>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</si>
  <si>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</si>
  <si>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</si>
  <si>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</si>
  <si>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</si>
  <si>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</si>
  <si>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</si>
  <si>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</si>
  <si>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</si>
  <si>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</si>
  <si>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</si>
  <si>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</si>
  <si>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</si>
  <si>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</si>
  <si>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</si>
  <si>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</si>
  <si>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</si>
  <si>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</si>
  <si>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</si>
  <si>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</si>
  <si>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</si>
  <si>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</si>
  <si>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</si>
  <si>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</si>
  <si>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</si>
  <si>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</si>
  <si>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</si>
  <si>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</si>
  <si>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</si>
  <si>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</si>
  <si>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</si>
  <si>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</si>
  <si>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</si>
  <si>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</si>
  <si>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</si>
  <si>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</si>
  <si>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</si>
  <si>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</si>
  <si>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</si>
  <si>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</si>
  <si>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</si>
  <si>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</si>
  <si>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</si>
  <si>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</si>
  <si>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</si>
  <si>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</si>
  <si>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</si>
  <si>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</si>
  <si>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</si>
  <si>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</si>
  <si>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</si>
  <si>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</si>
  <si>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</si>
  <si>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</si>
  <si>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</si>
  <si>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</si>
  <si>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</si>
  <si>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</si>
  <si>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</si>
  <si>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</si>
  <si>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</si>
  <si>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</si>
  <si>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</si>
  <si>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</si>
  <si>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</si>
  <si>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</si>
  <si>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</si>
  <si>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</si>
  <si>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</si>
  <si>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</si>
  <si>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</si>
  <si>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</si>
  <si>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</si>
  <si>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</si>
  <si>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</si>
  <si>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</si>
  <si>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</si>
  <si>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</si>
  <si>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</si>
  <si>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</si>
  <si>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</si>
  <si>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</si>
  <si>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</si>
  <si>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</si>
  <si>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</si>
  <si>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</si>
  <si>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</si>
  <si>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</si>
  <si>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</si>
  <si>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</si>
  <si>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</si>
  <si>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</si>
  <si>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</si>
  <si>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</si>
  <si>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</si>
  <si>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</si>
  <si>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</si>
  <si>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</si>
  <si>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</si>
  <si>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</si>
  <si>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</si>
  <si>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</si>
  <si>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</si>
  <si>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</si>
  <si>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</si>
  <si>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</si>
  <si>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</si>
  <si>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</si>
  <si>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</si>
  <si>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</si>
  <si>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</si>
  <si>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</si>
  <si>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</si>
  <si>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</si>
  <si>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</si>
  <si>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</si>
  <si>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</si>
  <si>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</si>
  <si>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</si>
  <si>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</si>
  <si>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</si>
  <si>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</si>
  <si>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</si>
  <si>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</si>
  <si>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</si>
  <si>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</si>
  <si>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</si>
  <si>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</si>
  <si>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</si>
  <si>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</si>
  <si>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</si>
  <si>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</si>
  <si>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</si>
  <si>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</si>
  <si>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</si>
  <si>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</si>
  <si>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</si>
  <si>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</si>
  <si>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</si>
  <si>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</si>
  <si>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</si>
  <si>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</si>
  <si>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</si>
  <si>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</si>
  <si>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</si>
  <si>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</si>
  <si>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</si>
  <si>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</si>
  <si>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</si>
  <si>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</si>
  <si>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</si>
  <si>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</si>
  <si>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</si>
  <si>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</si>
  <si>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</si>
  <si>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</si>
  <si>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</si>
  <si>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</si>
  <si>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</si>
  <si>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</si>
  <si>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</si>
  <si>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</si>
  <si>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</si>
  <si>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</si>
  <si>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</si>
  <si>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</si>
  <si>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</si>
  <si>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</si>
  <si>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</si>
  <si>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</si>
  <si>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</si>
  <si>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</si>
  <si>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</si>
  <si>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</si>
  <si>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</si>
  <si>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</si>
  <si>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</si>
  <si>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</si>
  <si>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</si>
  <si>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</si>
  <si>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</si>
  <si>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</si>
  <si>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</si>
  <si>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</si>
  <si>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</si>
  <si>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</si>
  <si>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</si>
  <si>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</si>
  <si>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</si>
  <si>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</si>
  <si>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</si>
  <si>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</si>
  <si>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</si>
  <si>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</si>
  <si>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</si>
  <si>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</si>
  <si>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</si>
  <si>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</si>
  <si>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</si>
  <si>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</si>
  <si>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</si>
  <si>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</si>
  <si>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</si>
  <si>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</si>
  <si>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</si>
  <si>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</si>
  <si>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</si>
  <si>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</si>
  <si>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</si>
  <si>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</si>
  <si>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</si>
  <si>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</si>
  <si>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</si>
  <si>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</si>
  <si>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</si>
  <si>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</si>
  <si>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</si>
  <si>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</si>
  <si>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</si>
  <si>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</si>
  <si>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</si>
  <si>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</si>
  <si>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</si>
  <si>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</si>
  <si>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</si>
  <si>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</si>
  <si>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</si>
  <si>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</si>
  <si>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</si>
  <si>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</si>
  <si>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</si>
  <si>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</si>
  <si>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</si>
  <si>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</si>
  <si>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</si>
  <si>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</si>
  <si>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</si>
  <si>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</si>
  <si>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</si>
  <si>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</si>
  <si>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</si>
  <si>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</si>
  <si>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</si>
  <si>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</si>
  <si>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</si>
  <si>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</si>
  <si>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</si>
  <si>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</si>
  <si>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</si>
  <si>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</si>
  <si>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</si>
  <si>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</si>
  <si>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</si>
  <si>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</si>
  <si>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</si>
  <si>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</si>
  <si>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</si>
  <si>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</si>
  <si>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</si>
  <si>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</si>
  <si>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</si>
  <si>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</si>
  <si>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</si>
  <si>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</si>
  <si>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</si>
  <si>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</si>
  <si>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</si>
  <si>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</si>
  <si>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</si>
  <si>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</si>
  <si>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</si>
  <si>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</si>
  <si>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</si>
  <si>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</si>
  <si>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</si>
  <si>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</si>
  <si>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</si>
  <si>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</si>
  <si>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</si>
  <si>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</si>
  <si>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</si>
  <si>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</si>
  <si>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</si>
  <si>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</si>
  <si>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</si>
  <si>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</si>
  <si>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</si>
  <si>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</si>
  <si>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</si>
  <si>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</si>
  <si>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</si>
  <si>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</si>
  <si>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</si>
  <si>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</si>
  <si>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</si>
  <si>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</si>
  <si>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</si>
  <si>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</si>
  <si>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</si>
  <si>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</si>
  <si>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</si>
  <si>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</si>
  <si>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</si>
  <si>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</si>
  <si>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</si>
  <si>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</si>
  <si>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</si>
  <si>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</si>
  <si>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</si>
  <si>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</si>
  <si>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</si>
  <si>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</si>
  <si>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</si>
  <si>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</si>
  <si>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</si>
  <si>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</si>
  <si>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</si>
  <si>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</si>
  <si>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</si>
  <si>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</si>
  <si>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</si>
  <si>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</si>
  <si>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</si>
  <si>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</si>
  <si>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</si>
  <si>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</si>
  <si>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</si>
  <si>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</si>
  <si>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</si>
  <si>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</si>
  <si>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</si>
  <si>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</si>
  <si>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</si>
  <si>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</si>
  <si>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</si>
  <si>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</si>
  <si>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</si>
  <si>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</si>
  <si>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</si>
  <si>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</si>
  <si>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</si>
  <si>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</si>
  <si>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</si>
  <si>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</si>
  <si>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</si>
  <si>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</si>
  <si>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</si>
  <si>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</si>
  <si>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</si>
  <si>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</si>
  <si>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</si>
  <si>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</si>
  <si>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</si>
  <si>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</si>
  <si>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</si>
  <si>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</si>
  <si>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</si>
  <si>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</si>
  <si>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</si>
  <si>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</si>
  <si>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</si>
  <si>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</si>
  <si>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</si>
  <si>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</si>
  <si>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</si>
  <si>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</si>
  <si>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</si>
  <si>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</si>
  <si>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</si>
  <si>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</si>
  <si>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</si>
  <si>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</si>
  <si>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</si>
  <si>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</si>
  <si>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</si>
  <si>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</si>
  <si>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</si>
  <si>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</si>
  <si>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</si>
  <si>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</si>
  <si>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</si>
  <si>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</si>
  <si>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</si>
  <si>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</si>
  <si>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</si>
  <si>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</si>
  <si>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</si>
  <si>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</si>
  <si>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</si>
  <si>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</si>
  <si>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</si>
  <si>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</si>
  <si>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</si>
  <si>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</si>
  <si>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</si>
  <si>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</si>
  <si>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</si>
  <si>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</si>
  <si>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</si>
  <si>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</si>
  <si>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</si>
  <si>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</si>
  <si>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</si>
  <si>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</si>
  <si>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</si>
  <si>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</si>
  <si>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</si>
  <si>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</si>
  <si>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</si>
  <si>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</si>
  <si>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</si>
  <si>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</si>
  <si>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</si>
  <si>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</si>
  <si>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</si>
  <si>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</si>
  <si>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</si>
  <si>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</si>
  <si>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</si>
  <si>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</si>
  <si>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</si>
  <si>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</si>
  <si>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</si>
  <si>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</si>
  <si>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</si>
  <si>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</si>
  <si>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</si>
  <si>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</si>
  <si>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</si>
  <si>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</si>
  <si>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</si>
  <si>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</si>
  <si>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</si>
  <si>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</si>
  <si>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</si>
  <si>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</si>
  <si>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</si>
  <si>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</si>
  <si>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</si>
  <si>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</si>
  <si>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</si>
  <si>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</si>
  <si>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</si>
  <si>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</si>
  <si>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</si>
  <si>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</si>
  <si>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</si>
  <si>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</si>
  <si>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</si>
  <si>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</si>
  <si>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</si>
  <si>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</si>
  <si>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</si>
  <si>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</si>
  <si>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</si>
  <si>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</si>
  <si>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</si>
  <si>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</si>
  <si>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</si>
  <si>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</si>
  <si>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</si>
  <si>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</si>
  <si>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</si>
  <si>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</si>
  <si>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</si>
  <si>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</si>
  <si>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</si>
  <si>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</si>
  <si>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</si>
  <si>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</si>
  <si>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</si>
  <si>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</si>
  <si>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</si>
  <si>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</si>
  <si>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</si>
  <si>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</si>
  <si>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</si>
  <si>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</si>
  <si>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</si>
  <si>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</si>
  <si>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</si>
  <si>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</si>
  <si>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</si>
  <si>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</si>
  <si>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</si>
  <si>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</si>
  <si>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</si>
  <si>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</si>
  <si>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</si>
  <si>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</si>
  <si>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</si>
  <si>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</si>
  <si>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</si>
  <si>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</si>
  <si>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</si>
  <si>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</si>
  <si>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</si>
  <si>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</si>
  <si>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</si>
  <si>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</si>
  <si>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</si>
  <si>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</si>
  <si>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</si>
  <si>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</si>
  <si>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</si>
  <si>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</si>
  <si>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</si>
  <si>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</si>
  <si>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</si>
  <si>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</si>
  <si>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</si>
  <si>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</si>
  <si>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</si>
  <si>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</si>
  <si>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</si>
  <si>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</si>
  <si>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</si>
  <si>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</si>
  <si>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</si>
  <si>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</si>
  <si>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</si>
  <si>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</si>
  <si>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</si>
  <si>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</si>
  <si>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</si>
  <si>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</si>
  <si>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</si>
  <si>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</si>
  <si>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</si>
  <si>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</si>
  <si>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</si>
  <si>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</si>
  <si>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</si>
  <si>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</si>
  <si>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</si>
  <si>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</si>
  <si>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</si>
  <si>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</si>
  <si>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</si>
  <si>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</si>
  <si>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</si>
  <si>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</si>
  <si>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</si>
  <si>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</si>
  <si>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</si>
  <si>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</si>
  <si>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</si>
  <si>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</si>
  <si>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</si>
  <si>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</si>
  <si>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</si>
  <si>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</si>
  <si>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</si>
  <si>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</si>
  <si>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</si>
  <si>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</si>
  <si>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</si>
  <si>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</si>
  <si>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</si>
  <si>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</si>
  <si>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</si>
  <si>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</si>
  <si>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</si>
  <si>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</si>
  <si>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</si>
  <si>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</si>
  <si>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</si>
  <si>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</si>
  <si>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</si>
  <si>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</si>
  <si>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</si>
  <si>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</si>
  <si>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</si>
  <si>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</si>
  <si>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</si>
  <si>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</si>
  <si>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</si>
  <si>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</si>
  <si>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</si>
  <si>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</si>
  <si>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</si>
  <si>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</si>
  <si>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</si>
  <si>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</si>
  <si>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</si>
  <si>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</si>
  <si>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</si>
  <si>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</si>
  <si>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</si>
  <si>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</si>
  <si>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</si>
  <si>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</si>
  <si>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</si>
  <si>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</si>
  <si>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</si>
  <si>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</si>
  <si>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</si>
  <si>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</si>
  <si>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</si>
  <si>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</si>
  <si>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</si>
  <si>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</si>
  <si>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</si>
  <si>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</si>
  <si>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</si>
  <si>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</si>
  <si>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</si>
  <si>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</si>
  <si>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</si>
  <si>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</si>
  <si>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</si>
  <si>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</si>
  <si>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</si>
  <si>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</si>
  <si>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</si>
  <si>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</si>
  <si>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</si>
  <si>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</si>
  <si>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</si>
  <si>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</si>
  <si>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</si>
  <si>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</si>
  <si>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</si>
  <si>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</si>
  <si>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</si>
  <si>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</si>
  <si>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</si>
  <si>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</si>
  <si>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</si>
  <si>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</si>
  <si>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</si>
  <si>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</si>
  <si>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</si>
  <si>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</si>
  <si>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</si>
  <si>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</si>
  <si>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</si>
  <si>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</si>
  <si>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</si>
  <si>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</si>
  <si>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</si>
  <si>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</si>
  <si>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</si>
  <si>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</si>
  <si>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</si>
  <si>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</si>
  <si>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</si>
  <si>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</si>
  <si>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</si>
  <si>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</si>
  <si>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</si>
  <si>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</si>
  <si>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</si>
  <si>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</si>
  <si>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</si>
  <si>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</si>
  <si>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</si>
  <si>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</si>
  <si>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</si>
  <si>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</si>
  <si>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</si>
  <si>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</si>
  <si>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</si>
  <si>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</si>
  <si>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</si>
  <si>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</si>
  <si>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</si>
  <si>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</si>
  <si>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</si>
  <si>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</si>
  <si>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</si>
  <si>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</si>
  <si>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</si>
  <si>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</si>
  <si>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</si>
  <si>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</si>
  <si>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</si>
  <si>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</si>
  <si>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</si>
  <si>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</si>
  <si>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</si>
  <si>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</si>
  <si>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</si>
  <si>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</si>
  <si>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</si>
  <si>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</si>
  <si>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</si>
  <si>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</si>
  <si>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</si>
  <si>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</si>
  <si>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</si>
  <si>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</si>
  <si>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</si>
  <si>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</si>
  <si>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</si>
  <si>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</si>
  <si>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</si>
  <si>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</si>
  <si>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</si>
  <si>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</si>
  <si>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</si>
  <si>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</si>
  <si>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</si>
  <si>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</si>
  <si>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</si>
  <si>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</si>
  <si>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</si>
  <si>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</si>
  <si>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</si>
  <si>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</si>
  <si>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</si>
  <si>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</si>
  <si>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</si>
  <si>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</si>
  <si>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</si>
  <si>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</si>
  <si>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</si>
  <si>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</si>
  <si>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</si>
  <si>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</si>
  <si>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</si>
  <si>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</si>
  <si>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</si>
  <si>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</si>
  <si>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</si>
  <si>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</si>
  <si>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</si>
  <si>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</si>
  <si>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</si>
  <si>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</si>
  <si>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</si>
  <si>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</si>
  <si>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</si>
  <si>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</si>
  <si>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</si>
  <si>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</si>
  <si>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</si>
  <si>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</si>
  <si>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</si>
  <si>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</si>
  <si>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</si>
  <si>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</si>
  <si>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</si>
  <si>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</si>
  <si>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</si>
  <si>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</si>
  <si>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</si>
  <si>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</si>
  <si>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</si>
  <si>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</si>
  <si>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</si>
  <si>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</si>
  <si>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</si>
  <si>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</si>
  <si>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</si>
  <si>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</si>
  <si>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</si>
  <si>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</si>
  <si>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</si>
  <si>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</si>
  <si>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</si>
  <si>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</si>
  <si>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</si>
  <si>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</si>
  <si>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</si>
  <si>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</si>
  <si>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</si>
  <si>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</si>
  <si>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</si>
  <si>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</si>
  <si>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</si>
  <si>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</si>
  <si>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</si>
  <si>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</si>
  <si>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</si>
  <si>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</si>
  <si>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</si>
  <si>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</si>
  <si>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</si>
  <si>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</si>
  <si>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</si>
  <si>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</si>
  <si>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</si>
  <si>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</si>
  <si>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</si>
  <si>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</si>
  <si>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</si>
  <si>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</si>
  <si>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</si>
  <si>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</si>
  <si>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</si>
  <si>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</si>
  <si>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</si>
  <si>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</si>
  <si>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</si>
  <si>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</si>
  <si>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</si>
  <si>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</si>
  <si>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</si>
  <si>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</si>
  <si>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</si>
  <si>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</si>
  <si>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</si>
  <si>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</si>
  <si>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</si>
  <si>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</si>
  <si>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</si>
  <si>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</si>
  <si>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</si>
  <si>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</si>
  <si>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</si>
  <si>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</si>
  <si>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</si>
  <si>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</si>
  <si>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</si>
  <si>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</si>
  <si>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</si>
  <si>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</si>
  <si>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</si>
  <si>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</si>
  <si>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</si>
  <si>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</si>
  <si>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</si>
  <si>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</si>
  <si>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</si>
  <si>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</si>
  <si>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</si>
  <si>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</si>
  <si>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</si>
  <si>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</si>
  <si>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</si>
  <si>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</si>
  <si>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</si>
  <si>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</si>
  <si>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</si>
  <si>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</si>
  <si>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</si>
  <si>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</si>
  <si>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</si>
  <si>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</si>
  <si>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</si>
  <si>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</si>
  <si>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</si>
  <si>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</si>
  <si>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</si>
  <si>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</si>
  <si>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</si>
  <si>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</si>
  <si>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</si>
  <si>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</si>
  <si>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</si>
  <si>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</si>
  <si>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</si>
  <si>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</si>
  <si>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</si>
  <si>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</si>
  <si>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</si>
  <si>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</si>
  <si>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</si>
  <si>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</si>
  <si>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</si>
  <si>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</si>
  <si>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</si>
  <si>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</si>
  <si>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</si>
  <si>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</si>
  <si>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</si>
  <si>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</si>
  <si>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</si>
  <si>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</si>
  <si>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</si>
  <si>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</si>
  <si>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</si>
  <si>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</si>
  <si>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</si>
  <si>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</si>
  <si>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</si>
  <si>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</si>
  <si>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</si>
  <si>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</si>
  <si>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</si>
  <si>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</si>
  <si>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</si>
  <si>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</si>
  <si>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</si>
  <si>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</si>
  <si>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</si>
  <si>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</si>
  <si>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</si>
  <si>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</si>
  <si>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</si>
  <si>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</si>
  <si>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</si>
  <si>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</si>
  <si>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</si>
  <si>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</si>
  <si>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</si>
  <si>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</si>
  <si>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</si>
  <si>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</si>
  <si>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</si>
  <si>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</si>
  <si>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</si>
  <si>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</si>
  <si>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</si>
  <si>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</si>
  <si>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</si>
  <si>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</si>
  <si>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</si>
  <si>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</si>
  <si>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</si>
  <si>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</si>
  <si>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</si>
  <si>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</si>
  <si>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</si>
  <si>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</si>
  <si>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</si>
  <si>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</si>
  <si>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</si>
  <si>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</si>
  <si>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</si>
  <si>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</si>
  <si>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</si>
  <si>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</si>
  <si>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</si>
  <si>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</si>
  <si>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</si>
  <si>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</si>
  <si>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</si>
  <si>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</si>
  <si>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</si>
  <si>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</si>
  <si>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</si>
  <si>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</si>
  <si>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</si>
  <si>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</si>
  <si>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</si>
  <si>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</si>
  <si>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</si>
  <si>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</si>
  <si>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</si>
  <si>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</si>
  <si>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</si>
  <si>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</si>
  <si>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</si>
  <si>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</si>
  <si>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</si>
  <si>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</si>
  <si>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</si>
  <si>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</si>
  <si>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</si>
  <si>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</si>
  <si>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</si>
  <si>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</si>
  <si>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</si>
  <si>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</si>
  <si>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</si>
  <si>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</si>
  <si>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</si>
  <si>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</si>
  <si>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</si>
  <si>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</si>
  <si>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</si>
  <si>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</si>
  <si>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</si>
  <si>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</si>
  <si>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</si>
  <si>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</si>
  <si>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</si>
  <si>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</si>
  <si>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</si>
  <si>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</si>
  <si>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</si>
  <si>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</si>
  <si>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</si>
  <si>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</si>
  <si>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</si>
  <si>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</si>
  <si>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</si>
  <si>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</si>
  <si>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</si>
  <si>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</si>
  <si>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</si>
  <si>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</si>
  <si>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</si>
  <si>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</si>
  <si>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</si>
  <si>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</si>
  <si>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</si>
  <si>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</si>
  <si>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</si>
  <si>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</si>
  <si>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</si>
  <si>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</si>
  <si>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</si>
  <si>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</si>
  <si>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</si>
  <si>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</si>
  <si>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</si>
  <si>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</si>
  <si>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</si>
  <si>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</si>
  <si>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</si>
  <si>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</si>
  <si>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</si>
  <si>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</si>
  <si>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</si>
  <si>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</si>
  <si>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</si>
  <si>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</si>
  <si>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</si>
  <si>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</si>
  <si>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</si>
  <si>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</si>
  <si>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</si>
  <si>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</si>
  <si>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</si>
  <si>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</si>
  <si>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</si>
  <si>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</si>
  <si>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</si>
  <si>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</si>
  <si>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</si>
  <si>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</si>
  <si>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</si>
  <si>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</si>
  <si>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</si>
  <si>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</si>
  <si>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</si>
  <si>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</si>
  <si>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</si>
  <si>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</si>
  <si>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</si>
  <si>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</si>
  <si>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</si>
  <si>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</si>
  <si>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</si>
  <si>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</si>
  <si>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</si>
  <si>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</si>
  <si>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</si>
  <si>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</si>
  <si>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</si>
  <si>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</si>
  <si>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</si>
  <si>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</si>
  <si>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</si>
  <si>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</si>
  <si>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</si>
  <si>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</si>
  <si>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</si>
  <si>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</si>
  <si>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</si>
  <si>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</si>
  <si>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</si>
  <si>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</si>
  <si>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</si>
  <si>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</si>
  <si>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</si>
  <si>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</si>
  <si>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</si>
  <si>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</si>
  <si>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</si>
  <si>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</si>
  <si>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</si>
  <si>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</si>
  <si>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</si>
  <si>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</si>
  <si>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</si>
  <si>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</si>
  <si>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</si>
  <si>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</si>
  <si>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</si>
  <si>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</si>
  <si>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</si>
  <si>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</si>
  <si>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</si>
  <si>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</si>
  <si>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</si>
  <si>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</si>
  <si>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</si>
  <si>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</si>
  <si>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</si>
  <si>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</si>
  <si>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</si>
  <si>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</si>
  <si>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</si>
  <si>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</si>
  <si>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</si>
  <si>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</si>
  <si>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</si>
  <si>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</si>
  <si>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</si>
  <si>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</si>
  <si>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</si>
  <si>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</si>
  <si>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</si>
  <si>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</si>
  <si>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</si>
  <si>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</si>
  <si>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</si>
  <si>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</si>
  <si>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</si>
  <si>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</si>
  <si>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</si>
  <si>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</si>
  <si>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</si>
  <si>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</si>
  <si>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</si>
  <si>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</si>
  <si>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</si>
  <si>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</si>
  <si>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</si>
  <si>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</si>
  <si>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</si>
  <si>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</si>
  <si>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</si>
  <si>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</si>
  <si>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</si>
  <si>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</si>
  <si>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</si>
  <si>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</si>
  <si>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</si>
  <si>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</si>
  <si>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</si>
  <si>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</si>
  <si>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</si>
  <si>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</si>
  <si>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</si>
  <si>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</si>
  <si>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</si>
  <si>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</si>
  <si>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</si>
  <si>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</si>
  <si>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</si>
  <si>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</si>
  <si>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</si>
  <si>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</si>
  <si>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</si>
  <si>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</si>
  <si>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</si>
  <si>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</si>
  <si>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</si>
  <si>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</si>
  <si>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</si>
  <si>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</si>
  <si>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</si>
  <si>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</si>
  <si>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</si>
  <si>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</si>
  <si>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</si>
  <si>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</si>
  <si>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</si>
  <si>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</si>
  <si>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</si>
  <si>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</si>
  <si>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</si>
  <si>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</si>
  <si>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</si>
  <si>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</si>
  <si>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</si>
  <si>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</si>
  <si>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</si>
  <si>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</si>
  <si>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</si>
  <si>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</si>
  <si>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</si>
  <si>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</si>
  <si>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</si>
  <si>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</si>
  <si>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</si>
  <si>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</si>
  <si>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</si>
  <si>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</si>
  <si>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</si>
  <si>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</si>
  <si>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</si>
  <si>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</si>
  <si>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</si>
  <si>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</si>
  <si>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</si>
  <si>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</si>
  <si>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</si>
  <si>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</si>
  <si>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</si>
  <si>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</si>
  <si>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</si>
  <si>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</si>
  <si>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</si>
  <si>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</si>
  <si>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</si>
  <si>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</si>
  <si>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</si>
  <si>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</si>
  <si>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</si>
  <si>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</si>
  <si>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</si>
  <si>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</si>
  <si>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</si>
  <si>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</si>
  <si>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</si>
  <si>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</si>
  <si>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</si>
  <si>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</si>
  <si>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</si>
  <si>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</si>
  <si>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</si>
  <si>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</si>
  <si>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</si>
  <si>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</si>
  <si>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</si>
  <si>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</si>
  <si>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</si>
  <si>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</si>
  <si>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</si>
  <si>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</si>
  <si>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</si>
  <si>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</si>
  <si>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</si>
  <si>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</si>
  <si>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</si>
  <si>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</si>
  <si>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</si>
  <si>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</si>
  <si>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</si>
  <si>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</si>
  <si>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</si>
  <si>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</si>
  <si>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</si>
  <si>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</si>
  <si>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</si>
  <si>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</si>
  <si>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</si>
  <si>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</si>
  <si>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</si>
  <si>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</si>
  <si>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</si>
  <si>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</si>
  <si>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</si>
  <si>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</si>
  <si>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</si>
  <si>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</si>
  <si>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</si>
  <si>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</si>
  <si>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</si>
  <si>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</si>
  <si>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</si>
  <si>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</si>
  <si>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</si>
  <si>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</si>
  <si>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</si>
  <si>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</si>
  <si>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</si>
  <si>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</si>
  <si>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</si>
  <si>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</si>
  <si>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</si>
  <si>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</si>
  <si>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</si>
  <si>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</si>
  <si>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</si>
  <si>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</si>
  <si>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</si>
  <si>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</si>
  <si>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</si>
  <si>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</si>
  <si>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</si>
  <si>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</si>
  <si>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</si>
  <si>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</si>
  <si>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</si>
  <si>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</si>
  <si>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</si>
  <si>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</si>
  <si>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</si>
  <si>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</si>
  <si>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</si>
  <si>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</si>
  <si>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</si>
  <si>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</si>
  <si>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</si>
  <si>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</si>
  <si>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</si>
  <si>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</si>
  <si>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</si>
  <si>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</si>
  <si>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</si>
  <si>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</si>
  <si>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</si>
  <si>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</si>
  <si>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</si>
  <si>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</si>
  <si>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</si>
  <si>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</si>
  <si>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</si>
  <si>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</si>
  <si>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</si>
  <si>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</si>
  <si>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</si>
  <si>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</si>
  <si>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</si>
  <si>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</si>
  <si>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</si>
  <si>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</si>
  <si>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</si>
  <si>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</si>
  <si>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</si>
  <si>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</si>
  <si>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</si>
  <si>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</si>
  <si>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</si>
  <si>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</si>
  <si>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</si>
  <si>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</si>
  <si>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</si>
  <si>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</si>
  <si>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</si>
  <si>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</si>
  <si>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</si>
  <si>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</si>
  <si>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</si>
  <si>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</si>
  <si>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</si>
  <si>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</si>
  <si>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</si>
  <si>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</si>
  <si>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</si>
  <si>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</si>
  <si>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</si>
  <si>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</si>
  <si>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</si>
  <si>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</si>
  <si>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</si>
  <si>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</si>
  <si>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</si>
  <si>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</si>
  <si>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</si>
  <si>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</si>
  <si>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</si>
  <si>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</si>
  <si>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</si>
  <si>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</si>
  <si>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</si>
  <si>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</si>
  <si>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</si>
  <si>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</si>
  <si>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</si>
  <si>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</si>
  <si>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</si>
  <si>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</si>
  <si>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</si>
  <si>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</si>
  <si>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</si>
  <si>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</si>
  <si>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</si>
  <si>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</si>
  <si>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</si>
  <si>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</si>
  <si>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</si>
  <si>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</si>
  <si>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</si>
  <si>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</si>
  <si>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</si>
  <si>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</si>
  <si>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</si>
  <si>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</si>
  <si>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</si>
  <si>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</si>
  <si>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</si>
  <si>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</si>
  <si>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</si>
  <si>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</si>
  <si>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</si>
  <si>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</si>
  <si>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</si>
  <si>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</si>
  <si>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</si>
  <si>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</si>
  <si>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</si>
  <si>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</si>
  <si>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</si>
  <si>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</si>
  <si>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</si>
  <si>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</si>
  <si>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</si>
  <si>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</si>
  <si>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</si>
  <si>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</si>
  <si>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</si>
  <si>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</si>
  <si>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</si>
  <si>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</si>
  <si>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</si>
  <si>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</si>
  <si>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</si>
  <si>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</si>
  <si>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</si>
  <si>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</si>
  <si>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</si>
  <si>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</si>
  <si>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</si>
  <si>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</si>
  <si>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</si>
  <si>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</si>
  <si>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</si>
  <si>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</si>
  <si>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</si>
  <si>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</si>
  <si>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</si>
  <si>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</si>
  <si>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</si>
  <si>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</si>
  <si>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</si>
  <si>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</si>
  <si>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</si>
  <si>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</si>
  <si>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</si>
  <si>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</si>
  <si>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</si>
  <si>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</si>
  <si>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</si>
  <si>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</si>
  <si>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</si>
  <si>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</si>
  <si>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</si>
  <si>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</si>
  <si>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</si>
  <si>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</si>
  <si>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</si>
  <si>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</si>
  <si>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</si>
  <si>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</si>
  <si>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</si>
  <si>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</si>
  <si>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</si>
  <si>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</si>
  <si>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</si>
  <si>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</si>
  <si>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</si>
  <si>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</si>
  <si>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</si>
  <si>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</si>
  <si>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</si>
  <si>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</si>
  <si>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</si>
  <si>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</si>
  <si>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</si>
  <si>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</si>
  <si>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</si>
  <si>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</si>
  <si>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</si>
  <si>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</si>
  <si>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</si>
  <si>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</si>
  <si>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</si>
  <si>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</si>
  <si>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</si>
  <si>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</si>
  <si>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</si>
  <si>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</si>
  <si>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</si>
  <si>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</si>
  <si>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</si>
  <si>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</si>
  <si>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</si>
  <si>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</si>
  <si>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</si>
  <si>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</si>
  <si>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</si>
  <si>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</si>
  <si>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</si>
  <si>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</si>
  <si>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</si>
  <si>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</si>
  <si>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</si>
  <si>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</si>
  <si>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</si>
  <si>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</si>
  <si>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</si>
  <si>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</si>
  <si>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</si>
  <si>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</si>
  <si>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</si>
  <si>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</si>
  <si>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</si>
  <si>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</si>
  <si>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</si>
  <si>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</si>
  <si>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</si>
  <si>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</si>
  <si>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</si>
  <si>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</si>
  <si>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</si>
  <si>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</si>
  <si>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</si>
  <si>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</si>
  <si>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</si>
  <si>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</si>
  <si>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</si>
  <si>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</si>
  <si>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</si>
  <si>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</si>
  <si>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</si>
  <si>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</si>
  <si>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</si>
  <si>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</si>
  <si>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</si>
  <si>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</si>
  <si>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</si>
  <si>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</si>
  <si>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</si>
  <si>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</si>
  <si>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</si>
  <si>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</si>
  <si>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</si>
  <si>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</si>
  <si>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</si>
  <si>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</si>
  <si>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</si>
  <si>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</si>
  <si>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</si>
  <si>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</si>
  <si>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</si>
  <si>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</si>
  <si>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</si>
  <si>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</si>
  <si>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</si>
  <si>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</si>
  <si>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</si>
  <si>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</si>
  <si>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</si>
  <si>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</si>
  <si>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</si>
  <si>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</si>
  <si>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</si>
  <si>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</si>
  <si>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</si>
  <si>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</si>
  <si>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</si>
  <si>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</si>
  <si>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</si>
  <si>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</si>
  <si>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</si>
  <si>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</si>
  <si>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</si>
  <si>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</si>
  <si>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</si>
  <si>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</si>
  <si>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</si>
  <si>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</si>
  <si>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</si>
  <si>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</si>
  <si>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</si>
  <si>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</si>
  <si>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</si>
  <si>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</si>
  <si>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</si>
  <si>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</si>
  <si>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</si>
  <si>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</si>
  <si>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</si>
  <si>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</si>
  <si>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</si>
  <si>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</si>
  <si>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</si>
  <si>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</si>
  <si>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</si>
  <si>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</si>
  <si>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</si>
  <si>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</si>
  <si>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</si>
  <si>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</si>
  <si>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</si>
  <si>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</si>
  <si>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</si>
  <si>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</si>
  <si>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</si>
  <si>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</si>
  <si>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</si>
  <si>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</si>
  <si>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</si>
  <si>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</si>
  <si>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</si>
  <si>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</si>
  <si>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</si>
  <si>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</si>
  <si>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</si>
  <si>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</si>
  <si>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</si>
  <si>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</si>
  <si>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</si>
  <si>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</si>
  <si>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</si>
  <si>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</si>
  <si>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</si>
  <si>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</si>
  <si>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</si>
  <si>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</si>
  <si>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</si>
  <si>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</si>
  <si>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</si>
  <si>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</si>
  <si>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</si>
  <si>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</si>
  <si>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</si>
  <si>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</si>
  <si>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</si>
  <si>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</si>
  <si>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</si>
  <si>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</si>
  <si>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</si>
  <si>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</si>
  <si>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</si>
  <si>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</si>
  <si>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</si>
  <si>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</si>
  <si>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</si>
  <si>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</si>
  <si>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</si>
  <si>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</si>
  <si>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</si>
  <si>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</si>
  <si>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</si>
  <si>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</si>
  <si>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</si>
  <si>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</si>
  <si>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</si>
  <si>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</si>
  <si>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</si>
  <si>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</si>
  <si>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</si>
  <si>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</si>
  <si>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</si>
  <si>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</si>
  <si>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</si>
  <si>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</si>
  <si>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</si>
  <si>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</si>
  <si>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</si>
  <si>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</si>
  <si>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</si>
  <si>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</si>
  <si>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</si>
  <si>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</si>
  <si>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</si>
  <si>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</si>
  <si>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</si>
  <si>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</si>
  <si>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</si>
  <si>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</si>
  <si>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</si>
  <si>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</si>
  <si>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</si>
  <si>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</si>
  <si>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</si>
  <si>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</si>
  <si>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</si>
  <si>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</si>
  <si>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</si>
  <si>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</si>
  <si>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</si>
  <si>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</si>
  <si>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</si>
  <si>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</si>
  <si>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</si>
  <si>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</si>
  <si>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</si>
  <si>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</si>
  <si>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</si>
  <si>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</si>
  <si>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</si>
  <si>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</si>
  <si>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</si>
  <si>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</si>
  <si>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</si>
  <si>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</si>
  <si>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</si>
  <si>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</si>
  <si>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</si>
  <si>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</si>
  <si>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</si>
  <si>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</si>
  <si>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</si>
  <si>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</si>
  <si>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</si>
  <si>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</si>
  <si>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</si>
  <si>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</si>
  <si>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</si>
  <si>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</si>
  <si>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</si>
  <si>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</si>
  <si>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</si>
  <si>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</si>
  <si>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</si>
  <si>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</si>
  <si>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</si>
  <si>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</si>
  <si>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</si>
  <si>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</si>
  <si>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</si>
  <si>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</si>
  <si>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</si>
  <si>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</si>
  <si>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</si>
  <si>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</si>
  <si>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</si>
  <si>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</si>
  <si>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</si>
  <si>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</si>
  <si>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</si>
  <si>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</si>
  <si>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</si>
  <si>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</si>
  <si>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</si>
  <si>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</si>
  <si>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</si>
  <si>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</si>
  <si>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</si>
  <si>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</si>
  <si>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</si>
  <si>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</si>
  <si>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</si>
  <si>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</si>
  <si>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</si>
  <si>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</si>
  <si>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</si>
  <si>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</si>
  <si>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</si>
  <si>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</si>
  <si>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</si>
  <si>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</si>
  <si>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</si>
  <si>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</si>
  <si>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</si>
  <si>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</si>
  <si>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</si>
  <si>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</si>
  <si>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</si>
  <si>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</si>
  <si>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</si>
  <si>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</si>
  <si>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</si>
  <si>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</si>
  <si>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</si>
  <si>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</si>
  <si>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</si>
  <si>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</si>
  <si>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</si>
  <si>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</si>
  <si>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</si>
  <si>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</si>
  <si>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</si>
  <si>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</si>
  <si>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</si>
  <si>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</si>
  <si>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</si>
  <si>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</si>
  <si>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</si>
  <si>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</si>
  <si>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</si>
  <si>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</si>
  <si>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</si>
  <si>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</si>
  <si>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</si>
  <si>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</si>
  <si>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</si>
  <si>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</si>
  <si>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</si>
  <si>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</si>
  <si>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</si>
  <si>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</si>
  <si>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</si>
  <si>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</si>
  <si>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</si>
  <si>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</si>
  <si>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</si>
  <si>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</si>
  <si>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</si>
  <si>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</si>
  <si>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</si>
  <si>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</si>
  <si>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</si>
  <si>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</si>
  <si>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</si>
  <si>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</si>
  <si>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</si>
  <si>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</si>
  <si>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</si>
  <si>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</si>
  <si>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</si>
  <si>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</si>
  <si>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</si>
  <si>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</si>
  <si>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</si>
  <si>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</si>
  <si>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</si>
  <si>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</si>
  <si>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</si>
  <si>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</si>
  <si>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</si>
  <si>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</si>
  <si>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</si>
  <si>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</si>
  <si>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</si>
  <si>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</si>
  <si>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</si>
  <si>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</si>
  <si>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</si>
  <si>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</si>
  <si>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</si>
  <si>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</si>
  <si>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</si>
  <si>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</si>
  <si>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</si>
  <si>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</si>
  <si>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</si>
  <si>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</si>
  <si>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</si>
  <si>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</si>
  <si>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</si>
  <si>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</si>
  <si>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</si>
  <si>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</si>
  <si>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</si>
  <si>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</si>
  <si>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</si>
  <si>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</si>
  <si>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</si>
  <si>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</si>
  <si>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</si>
  <si>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</si>
  <si>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</si>
  <si>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</si>
  <si>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</si>
  <si>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</si>
  <si>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</si>
  <si>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</si>
  <si>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</si>
  <si>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</si>
  <si>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</si>
  <si>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</si>
  <si>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</si>
  <si>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</si>
  <si>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</si>
  <si>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</si>
  <si>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</si>
  <si>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</si>
  <si>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</si>
  <si>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</si>
  <si>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</si>
  <si>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</si>
  <si>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</si>
  <si>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</si>
  <si>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</si>
  <si>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</si>
  <si>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</si>
  <si>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</si>
  <si>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</si>
  <si>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</si>
  <si>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</si>
  <si>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</si>
  <si>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</si>
  <si>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</si>
  <si>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</si>
  <si>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</si>
  <si>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</si>
  <si>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</si>
  <si>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</si>
  <si>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</si>
  <si>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</si>
  <si>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</si>
  <si>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</si>
  <si>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</si>
  <si>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</si>
  <si>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</si>
  <si>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</si>
  <si>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</si>
  <si>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</si>
  <si>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</si>
  <si>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</si>
  <si>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</si>
  <si>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</si>
  <si>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</si>
  <si>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</si>
  <si>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</si>
  <si>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</si>
  <si>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</si>
  <si>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</si>
  <si>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</si>
  <si>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</si>
  <si>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</si>
  <si>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</si>
  <si>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</si>
  <si>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</si>
  <si>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</si>
  <si>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</si>
  <si>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</si>
  <si>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</si>
  <si>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</si>
  <si>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</si>
  <si>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</si>
  <si>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</si>
  <si>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</si>
  <si>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</si>
  <si>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</si>
  <si>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</si>
  <si>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</si>
  <si>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</si>
  <si>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</si>
  <si>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</si>
  <si>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</si>
  <si>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</si>
  <si>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</si>
  <si>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</si>
  <si>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</si>
  <si>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</si>
  <si>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</si>
  <si>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</si>
  <si>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</si>
  <si>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</si>
  <si>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</si>
  <si>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</si>
  <si>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</si>
  <si>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</si>
  <si>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</si>
  <si>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</si>
  <si>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</si>
  <si>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</si>
  <si>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</si>
  <si>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</si>
  <si>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</si>
  <si>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</si>
  <si>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</si>
  <si>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</si>
  <si>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</si>
  <si>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</si>
  <si>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</si>
  <si>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</si>
  <si>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</si>
  <si>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</si>
  <si>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</si>
  <si>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</si>
  <si>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</si>
  <si>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</si>
  <si>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</si>
  <si>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</si>
  <si>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</si>
  <si>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</si>
  <si>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</si>
  <si>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</si>
  <si>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</si>
  <si>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</si>
  <si>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</si>
  <si>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</si>
  <si>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</si>
  <si>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</si>
  <si>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</si>
  <si>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</si>
  <si>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</si>
  <si>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</si>
  <si>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</si>
  <si>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</si>
  <si>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</si>
  <si>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</si>
  <si>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</si>
  <si>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</si>
  <si>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</si>
  <si>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</si>
  <si>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</si>
  <si>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</si>
  <si>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</si>
  <si>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</si>
  <si>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</si>
  <si>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</si>
  <si>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</si>
  <si>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</si>
  <si>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</si>
  <si>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</si>
  <si>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</si>
  <si>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</si>
  <si>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</si>
  <si>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</si>
  <si>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</si>
  <si>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</si>
  <si>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</si>
  <si>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</si>
  <si>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</si>
  <si>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</si>
  <si>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</si>
  <si>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</si>
  <si>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</si>
  <si>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</si>
  <si>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</si>
  <si>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</si>
  <si>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</si>
  <si>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</si>
  <si>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</si>
  <si>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</si>
  <si>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</si>
  <si>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</si>
  <si>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</si>
  <si>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</si>
  <si>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</si>
  <si>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</si>
  <si>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</si>
  <si>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</si>
  <si>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</si>
  <si>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</si>
  <si>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</si>
  <si>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</si>
  <si>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</si>
  <si>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</si>
  <si>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</si>
  <si>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</si>
  <si>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</si>
  <si>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</si>
  <si>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</si>
  <si>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</si>
  <si>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</si>
  <si>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</si>
  <si>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</si>
  <si>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</si>
  <si>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</si>
  <si>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</si>
  <si>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</si>
  <si>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</si>
  <si>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</si>
  <si>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</si>
  <si>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</si>
  <si>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</si>
  <si>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</si>
  <si>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</si>
  <si>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</si>
  <si>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</si>
  <si>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</si>
  <si>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</si>
  <si>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</si>
  <si>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</si>
  <si>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</si>
  <si>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</si>
  <si>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</si>
  <si>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</si>
  <si>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</si>
  <si>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</si>
  <si>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</si>
  <si>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</si>
  <si>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</si>
  <si>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</si>
  <si>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</si>
  <si>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</si>
  <si>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</si>
  <si>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</si>
  <si>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</si>
  <si>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</si>
  <si>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</si>
  <si>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</si>
  <si>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</si>
  <si>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</si>
  <si>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</si>
  <si>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</si>
  <si>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</si>
  <si>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</si>
  <si>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</si>
  <si>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</si>
  <si>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</si>
  <si>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</si>
  <si>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</si>
  <si>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</si>
  <si>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</si>
  <si>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</si>
  <si>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</si>
  <si>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</si>
  <si>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</si>
  <si>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</si>
  <si>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</si>
  <si>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</si>
  <si>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</si>
  <si>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</si>
  <si>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</si>
  <si>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</si>
  <si>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</si>
  <si>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</si>
  <si>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</si>
  <si>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</si>
  <si>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</si>
  <si>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</si>
  <si>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</si>
  <si>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</si>
  <si>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</si>
  <si>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</si>
  <si>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</si>
  <si>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</si>
  <si>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</si>
  <si>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</si>
  <si>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</si>
  <si>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</si>
  <si>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</si>
  <si>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</si>
  <si>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</si>
  <si>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</si>
  <si>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</si>
  <si>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</si>
  <si>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</si>
  <si>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</si>
  <si>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</si>
  <si>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</si>
  <si>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</si>
  <si>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</si>
  <si>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</si>
  <si>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</si>
  <si>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</si>
  <si>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</si>
  <si>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</si>
  <si>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</si>
  <si>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</si>
  <si>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</si>
  <si>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</si>
  <si>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</si>
  <si>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</si>
  <si>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</si>
  <si>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</si>
  <si>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</si>
  <si>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</si>
  <si>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</si>
  <si>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</si>
  <si>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</si>
  <si>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</si>
  <si>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</si>
  <si>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</si>
  <si>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</si>
  <si>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</si>
  <si>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</si>
  <si>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</si>
  <si>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</si>
  <si>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</si>
  <si>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</si>
  <si>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</si>
  <si>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</si>
  <si>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</si>
  <si>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</si>
  <si>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</si>
  <si>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</si>
  <si>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</si>
  <si>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</si>
  <si>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</si>
  <si>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</si>
  <si>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</si>
  <si>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</si>
  <si>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</si>
  <si>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</si>
  <si>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</si>
  <si>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</si>
  <si>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</si>
  <si>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</si>
  <si>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</si>
  <si>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</si>
  <si>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</si>
  <si>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</si>
  <si>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</si>
  <si>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</si>
  <si>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</si>
  <si>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</si>
  <si>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</si>
  <si>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</si>
  <si>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</si>
  <si>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</si>
  <si>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</si>
  <si>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</si>
  <si>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</si>
  <si>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</si>
  <si>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</si>
  <si>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</si>
  <si>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</si>
  <si>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</si>
  <si>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</si>
  <si>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</si>
  <si>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</si>
  <si>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</si>
  <si>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</si>
  <si>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</si>
  <si>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</si>
  <si>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</si>
  <si>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</si>
  <si>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</si>
  <si>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</si>
  <si>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</si>
  <si>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</si>
  <si>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</si>
  <si>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</si>
  <si>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</si>
  <si>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</si>
  <si>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</si>
  <si>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</si>
  <si>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</si>
  <si>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</si>
  <si>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</si>
  <si>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</si>
  <si>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</si>
  <si>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</si>
  <si>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</si>
  <si>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</si>
  <si>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</si>
  <si>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</si>
  <si>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</si>
  <si>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</si>
  <si>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</si>
  <si>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</si>
  <si>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</si>
  <si>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</si>
  <si>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</si>
  <si>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</si>
  <si>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</si>
  <si>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</si>
  <si>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</si>
  <si>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</si>
  <si>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</si>
  <si>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</si>
  <si>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</si>
  <si>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</si>
  <si>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</si>
  <si>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</si>
  <si>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</si>
  <si>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</si>
  <si>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</si>
  <si>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</si>
  <si>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</si>
  <si>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</si>
  <si>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</si>
  <si>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</si>
  <si>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</si>
  <si>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</si>
  <si>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</si>
  <si>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</si>
  <si>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</si>
  <si>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</si>
  <si>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</si>
  <si>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</si>
  <si>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</si>
  <si>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</si>
  <si>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</si>
  <si>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</si>
  <si>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</si>
  <si>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</si>
  <si>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</si>
  <si>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</si>
  <si>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</si>
  <si>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</si>
  <si>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</si>
  <si>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</si>
  <si>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</si>
  <si>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</si>
  <si>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</si>
  <si>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</si>
  <si>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</si>
  <si>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</si>
  <si>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</si>
  <si>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</si>
  <si>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</si>
  <si>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</si>
  <si>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</si>
  <si>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</si>
  <si>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</si>
  <si>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</si>
  <si>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</si>
  <si>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</si>
  <si>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</si>
  <si>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</si>
  <si>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</si>
  <si>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</si>
  <si>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</si>
  <si>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</si>
  <si>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</si>
  <si>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</si>
  <si>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</si>
  <si>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</si>
  <si>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</si>
  <si>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</si>
  <si>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</si>
  <si>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</si>
  <si>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</si>
  <si>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</si>
  <si>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</si>
  <si>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</si>
  <si>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</si>
  <si>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</si>
  <si>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</si>
  <si>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</si>
  <si>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</si>
  <si>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</si>
  <si>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</si>
  <si>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</si>
  <si>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</si>
  <si>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</si>
  <si>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</si>
  <si>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</si>
  <si>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</si>
  <si>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</si>
  <si>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</si>
  <si>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</si>
  <si>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</si>
  <si>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</si>
  <si>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</si>
  <si>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</si>
  <si>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</si>
  <si>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</si>
  <si>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</si>
  <si>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</si>
  <si>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</si>
  <si>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</si>
  <si>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</si>
  <si>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</si>
  <si>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</si>
  <si>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</si>
  <si>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</si>
  <si>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</si>
  <si>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</si>
  <si>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</si>
  <si>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</si>
  <si>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</si>
  <si>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</si>
  <si>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</si>
  <si>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</si>
  <si>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</si>
  <si>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</si>
  <si>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</si>
  <si>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</si>
  <si>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</si>
  <si>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</si>
  <si>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</si>
  <si>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</si>
  <si>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</si>
  <si>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</si>
  <si>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</si>
  <si>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</si>
  <si>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</si>
  <si>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</si>
  <si>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</si>
  <si>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</si>
  <si>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</si>
  <si>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</si>
  <si>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</si>
  <si>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</si>
  <si>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</si>
  <si>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</si>
  <si>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</si>
  <si>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</si>
  <si>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</si>
  <si>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</si>
  <si>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</si>
  <si>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</si>
  <si>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</si>
  <si>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</si>
  <si>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</si>
  <si>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</si>
  <si>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</si>
  <si>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</si>
  <si>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</si>
  <si>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</si>
  <si>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</si>
  <si>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</si>
  <si>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</si>
  <si>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</si>
  <si>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</si>
  <si>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</si>
  <si>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</si>
  <si>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</si>
  <si>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</si>
  <si>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</si>
  <si>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</si>
  <si>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</si>
  <si>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</si>
  <si>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</si>
  <si>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</si>
  <si>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</si>
  <si>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</si>
  <si>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</si>
  <si>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</si>
  <si>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</si>
  <si>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</si>
  <si>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</si>
  <si>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</si>
  <si>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</si>
  <si>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</si>
  <si>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</si>
  <si>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</si>
  <si>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</si>
  <si>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</si>
  <si>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</si>
  <si>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</si>
  <si>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</si>
  <si>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</si>
  <si>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</si>
  <si>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</si>
  <si>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</si>
  <si>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</si>
  <si>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</si>
  <si>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</si>
  <si>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</si>
  <si>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</si>
  <si>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</si>
  <si>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</si>
  <si>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</si>
  <si>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</si>
  <si>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</si>
  <si>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</si>
  <si>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</si>
  <si>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</si>
  <si>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</si>
  <si>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</si>
  <si>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</si>
  <si>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</si>
  <si>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</si>
  <si>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</si>
  <si>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</si>
  <si>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</si>
  <si>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</si>
  <si>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</si>
  <si>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</si>
  <si>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</si>
  <si>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</si>
  <si>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</si>
  <si>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</si>
  <si>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</si>
  <si>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</si>
  <si>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</si>
  <si>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</si>
  <si>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</si>
  <si>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</si>
  <si>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</si>
  <si>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</si>
  <si>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</si>
  <si>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</si>
  <si>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</si>
  <si>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</si>
  <si>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</si>
  <si>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</si>
  <si>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</si>
  <si>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</si>
  <si>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</si>
  <si>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</si>
  <si>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</si>
  <si>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</si>
  <si>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</si>
  <si>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</si>
  <si>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</si>
  <si>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</si>
  <si>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</si>
  <si>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</si>
  <si>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</si>
  <si>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</si>
  <si>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</si>
  <si>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</si>
  <si>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</si>
  <si>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</si>
  <si>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</si>
  <si>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</si>
  <si>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</si>
  <si>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</si>
  <si>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</si>
  <si>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</si>
  <si>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</si>
  <si>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</si>
  <si>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</si>
  <si>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</si>
  <si>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</si>
  <si>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</si>
  <si>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</si>
  <si>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</si>
  <si>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</si>
  <si>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</si>
  <si>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</si>
  <si>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</si>
  <si>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</si>
  <si>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</si>
  <si>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</si>
  <si>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</si>
  <si>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</si>
  <si>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</si>
  <si>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</si>
  <si>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</si>
  <si>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</si>
  <si>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</si>
  <si>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</si>
  <si>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</si>
  <si>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</si>
  <si>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</si>
  <si>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</si>
  <si>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</si>
  <si>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</si>
  <si>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</si>
  <si>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</si>
  <si>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</si>
  <si>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</si>
  <si>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</si>
  <si>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</si>
  <si>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</si>
  <si>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</si>
  <si>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</si>
  <si>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</si>
  <si>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</si>
  <si>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</si>
  <si>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</si>
  <si>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</si>
  <si>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</si>
  <si>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</si>
  <si>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</si>
  <si>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</si>
  <si>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</si>
  <si>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</si>
  <si>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</si>
  <si>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</si>
  <si>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</si>
  <si>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</si>
  <si>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</si>
  <si>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</si>
  <si>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</si>
  <si>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</si>
  <si>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</si>
  <si>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</si>
  <si>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</si>
  <si>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</si>
  <si>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</si>
  <si>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</si>
  <si>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</si>
  <si>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</si>
  <si>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</si>
  <si>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</si>
  <si>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</si>
  <si>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</si>
  <si>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</si>
  <si>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</si>
  <si>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</si>
  <si>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</si>
  <si>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</si>
  <si>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</si>
  <si>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</si>
  <si>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</si>
  <si>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</si>
  <si>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</si>
  <si>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</si>
  <si>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</si>
  <si>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</si>
  <si>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</si>
  <si>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</si>
  <si>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</si>
  <si>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</si>
  <si>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</si>
  <si>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</si>
  <si>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</si>
  <si>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</si>
  <si>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</si>
  <si>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</si>
  <si>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</si>
  <si>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</si>
  <si>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</si>
  <si>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</si>
  <si>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</si>
  <si>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</si>
  <si>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</si>
  <si>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</si>
  <si>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</si>
  <si>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</si>
  <si>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</si>
  <si>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</si>
  <si>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</si>
  <si>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</si>
  <si>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</si>
  <si>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</si>
  <si>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</si>
  <si>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</si>
  <si>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</si>
  <si>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</si>
  <si>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</si>
  <si>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</si>
  <si>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</si>
  <si>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</si>
  <si>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</si>
  <si>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</si>
  <si>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</si>
  <si>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</si>
  <si>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</si>
  <si>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</si>
  <si>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</si>
  <si>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</si>
  <si>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</si>
  <si>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</si>
  <si>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</si>
  <si>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</si>
  <si>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</si>
  <si>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</si>
  <si>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</si>
  <si>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</si>
  <si>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</si>
  <si>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</si>
  <si>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</si>
  <si>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</si>
  <si>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</si>
  <si>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</si>
  <si>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</si>
  <si>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</si>
  <si>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</si>
  <si>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</si>
  <si>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</si>
  <si>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</si>
  <si>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</si>
  <si>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</si>
  <si>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</si>
  <si>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</si>
  <si>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</si>
  <si>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</si>
  <si>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</si>
  <si>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</si>
  <si>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</si>
  <si>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</si>
  <si>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</si>
  <si>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</si>
  <si>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</si>
  <si>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</si>
  <si>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</si>
  <si>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</si>
  <si>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</si>
  <si>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</si>
  <si>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</si>
  <si>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</si>
  <si>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</si>
  <si>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</si>
  <si>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</si>
  <si>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</si>
  <si>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</si>
  <si>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</si>
  <si>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</si>
  <si>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</si>
  <si>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</si>
  <si>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</si>
  <si>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</si>
  <si>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</si>
  <si>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</si>
  <si>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</si>
  <si>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</si>
  <si>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</si>
  <si>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</si>
  <si>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</si>
  <si>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</si>
  <si>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</si>
  <si>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</si>
  <si>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</si>
  <si>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</si>
  <si>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</si>
  <si>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</si>
  <si>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</si>
  <si>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</si>
  <si>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</si>
  <si>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</si>
  <si>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</si>
  <si>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</si>
  <si>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</si>
  <si>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</si>
  <si>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</si>
  <si>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</si>
  <si>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</si>
  <si>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</si>
  <si>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</si>
  <si>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</si>
  <si>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</si>
  <si>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</si>
  <si>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</si>
  <si>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</si>
  <si>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</si>
  <si>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</si>
  <si>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</si>
  <si>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</si>
  <si>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</si>
  <si>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</si>
  <si>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</si>
  <si>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</si>
  <si>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</si>
  <si>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</si>
  <si>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</si>
  <si>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</si>
  <si>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</si>
  <si>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</si>
  <si>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</si>
  <si>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</si>
  <si>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</si>
  <si>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</si>
  <si>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</si>
  <si>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</si>
  <si>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</si>
  <si>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</si>
  <si>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</si>
  <si>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</si>
  <si>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</si>
  <si>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</si>
  <si>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</si>
  <si>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</si>
  <si>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</si>
  <si>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</si>
  <si>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</si>
  <si>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</si>
  <si>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</si>
  <si>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</si>
  <si>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</si>
  <si>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</si>
  <si>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</si>
  <si>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</si>
  <si>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</si>
  <si>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</si>
  <si>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</si>
  <si>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</si>
  <si>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</si>
  <si>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</si>
  <si>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</si>
  <si>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</si>
  <si>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</si>
  <si>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</si>
  <si>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</si>
  <si>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</si>
  <si>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</si>
  <si>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</si>
  <si>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</si>
  <si>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</si>
  <si>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</si>
  <si>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</si>
  <si>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</si>
  <si>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</si>
  <si>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</si>
  <si>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</si>
  <si>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</si>
  <si>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</si>
  <si>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</si>
  <si>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</si>
  <si>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</si>
  <si>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</si>
  <si>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</si>
  <si>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</si>
  <si>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</si>
  <si>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</si>
  <si>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</si>
  <si>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</si>
  <si>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</si>
  <si>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</si>
  <si>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</si>
  <si>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</si>
  <si>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</si>
  <si>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</si>
  <si>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</si>
  <si>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</si>
  <si>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</si>
  <si>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</si>
  <si>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</si>
  <si>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</si>
  <si>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</si>
  <si>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</si>
  <si>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</si>
  <si>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</si>
  <si>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</si>
  <si>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</si>
  <si>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</si>
  <si>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</si>
  <si>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</si>
  <si>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</si>
  <si>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</si>
  <si>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</si>
  <si>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</si>
  <si>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</si>
  <si>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</si>
  <si>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</si>
  <si>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</si>
  <si>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</si>
  <si>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</si>
  <si>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</si>
  <si>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</si>
  <si>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</si>
  <si>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</si>
  <si>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</si>
  <si>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</si>
  <si>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</si>
  <si>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</si>
  <si>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</si>
  <si>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</si>
  <si>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</si>
  <si>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</si>
  <si>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</si>
  <si>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</si>
  <si>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</si>
  <si>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</si>
  <si>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</si>
  <si>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</si>
  <si>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</si>
  <si>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</si>
  <si>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</si>
  <si>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</si>
  <si>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</si>
  <si>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</si>
  <si>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</si>
  <si>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</si>
  <si>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</si>
  <si>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</si>
  <si>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</si>
  <si>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</si>
  <si>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</si>
  <si>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</si>
  <si>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</si>
  <si>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</si>
  <si>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</si>
  <si>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</si>
  <si>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</si>
  <si>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</si>
  <si>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</si>
  <si>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</si>
  <si>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</si>
  <si>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</si>
  <si>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</si>
  <si>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</si>
  <si>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</si>
  <si>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</si>
  <si>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</si>
  <si>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</si>
  <si>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</si>
  <si>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</si>
  <si>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</si>
  <si>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</si>
  <si>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</si>
  <si>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</si>
  <si>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</si>
  <si>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</si>
  <si>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</si>
  <si>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</si>
  <si>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</si>
  <si>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</si>
  <si>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</si>
  <si>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</si>
  <si>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</si>
  <si>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</si>
  <si>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</si>
  <si>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</si>
  <si>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</si>
  <si>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</si>
  <si>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</si>
  <si>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</si>
  <si>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</si>
  <si>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</si>
  <si>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</si>
  <si>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</si>
  <si>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</si>
  <si>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</si>
  <si>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</si>
  <si>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</si>
  <si>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</si>
  <si>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</si>
  <si>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</si>
  <si>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</si>
  <si>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</si>
  <si>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</si>
  <si>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</si>
  <si>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</si>
  <si>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</si>
  <si>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</si>
  <si>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</si>
  <si>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</si>
  <si>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</si>
  <si>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</si>
  <si>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</si>
  <si>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</si>
  <si>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</si>
  <si>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</si>
  <si>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</si>
  <si>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</si>
  <si>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</si>
  <si>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</si>
  <si>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</si>
  <si>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</si>
  <si>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</si>
  <si>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</si>
  <si>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</si>
  <si>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</si>
  <si>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</si>
  <si>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</si>
  <si>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</si>
  <si>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</si>
  <si>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</si>
  <si>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</si>
  <si>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</si>
  <si>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</si>
  <si>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</si>
  <si>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</si>
  <si>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</si>
  <si>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</si>
  <si>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</si>
  <si>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</si>
  <si>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</si>
  <si>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</si>
  <si>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</si>
  <si>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</si>
  <si>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</si>
  <si>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</si>
  <si>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</si>
  <si>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</si>
  <si>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</si>
  <si>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</si>
  <si>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</si>
  <si>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</si>
  <si>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</si>
  <si>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</si>
  <si>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</si>
  <si>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</si>
  <si>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</si>
  <si>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</si>
  <si>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</si>
  <si>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</si>
  <si>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</si>
  <si>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</si>
  <si>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</si>
  <si>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</si>
  <si>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</si>
  <si>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</si>
  <si>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</si>
  <si>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</si>
  <si>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</si>
  <si>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</si>
  <si>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</si>
  <si>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</si>
  <si>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</si>
  <si>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</si>
  <si>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</si>
  <si>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</si>
  <si>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</si>
  <si>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</si>
  <si>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</si>
  <si>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</si>
  <si>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</si>
  <si>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</si>
  <si>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</si>
  <si>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</si>
  <si>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</si>
  <si>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</si>
  <si>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</si>
  <si>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</si>
  <si>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</si>
  <si>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</si>
  <si>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</si>
  <si>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</si>
  <si>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</si>
  <si>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</si>
  <si>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</si>
  <si>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</si>
  <si>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</si>
  <si>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</si>
  <si>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</si>
  <si>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</si>
  <si>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</si>
  <si>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</si>
  <si>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</si>
  <si>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</si>
  <si>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</si>
  <si>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</si>
  <si>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</si>
  <si>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</si>
  <si>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</si>
  <si>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</si>
  <si>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</si>
  <si>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</si>
  <si>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</si>
  <si>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</si>
  <si>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</si>
  <si>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</si>
  <si>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</si>
  <si>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</si>
  <si>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</si>
  <si>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</si>
  <si>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</si>
  <si>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</si>
  <si>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</si>
  <si>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</si>
  <si>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</si>
  <si>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</si>
  <si>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</si>
  <si>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</si>
  <si>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</si>
  <si>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</si>
  <si>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</si>
  <si>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</si>
  <si>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</si>
  <si>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</si>
  <si>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</si>
  <si>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</si>
  <si>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</si>
  <si>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</si>
  <si>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</si>
  <si>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</si>
  <si>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</si>
  <si>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</si>
  <si>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</si>
  <si>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</si>
  <si>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</si>
  <si>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</si>
  <si>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</si>
  <si>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</si>
  <si>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</si>
  <si>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</si>
  <si>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</si>
  <si>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</si>
  <si>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</si>
  <si>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</si>
  <si>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</si>
  <si>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</si>
  <si>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</si>
  <si>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</si>
  <si>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</si>
  <si>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</si>
  <si>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</si>
  <si>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</si>
  <si>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</si>
  <si>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</si>
  <si>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</si>
  <si>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</si>
  <si>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</si>
  <si>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</si>
  <si>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</si>
  <si>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</si>
  <si>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</si>
  <si>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</si>
  <si>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</si>
  <si>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</si>
  <si>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</si>
  <si>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</si>
  <si>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</si>
  <si>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</si>
  <si>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</si>
  <si>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</si>
  <si>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</si>
  <si>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</si>
  <si>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</si>
  <si>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</si>
  <si>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</si>
  <si>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</si>
  <si>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</si>
  <si>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</si>
  <si>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</si>
  <si>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</si>
  <si>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</si>
  <si>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</si>
  <si>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</si>
  <si>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</si>
  <si>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</si>
  <si>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</si>
  <si>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</si>
  <si>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</si>
  <si>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</si>
  <si>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</si>
  <si>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</si>
  <si>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</si>
  <si>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</si>
  <si>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</si>
  <si>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</si>
  <si>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</si>
  <si>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</si>
  <si>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</si>
  <si>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</si>
  <si>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</si>
  <si>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</si>
  <si>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</si>
  <si>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</si>
  <si>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</si>
  <si>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</si>
  <si>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</si>
  <si>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</si>
  <si>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</si>
  <si>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</si>
  <si>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</si>
  <si>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</si>
  <si>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</si>
  <si>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</si>
  <si>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</si>
  <si>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</si>
  <si>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</si>
  <si>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</si>
  <si>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</si>
  <si>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PCM-20251010-00000291</t>
  </si>
  <si>
    <t xml:space="preserve">team on way need 80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</si>
  <si>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</si>
  <si>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</si>
  <si>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</si>
  <si>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</si>
  <si>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</si>
  <si>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</si>
  <si>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</si>
  <si>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</si>
  <si>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</si>
  <si>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</si>
  <si>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</si>
  <si>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</si>
  <si>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</si>
  <si>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</si>
  <si>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</si>
  <si>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</si>
  <si>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</si>
  <si>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</si>
  <si>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</si>
  <si>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</si>
  <si>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</si>
  <si>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</si>
  <si>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</si>
  <si>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</si>
  <si>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</si>
  <si>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</si>
  <si>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</si>
  <si>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</si>
  <si>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</si>
  <si>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</si>
  <si>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</si>
  <si>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</si>
  <si>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</si>
  <si>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</si>
  <si>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</si>
  <si>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</si>
  <si>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</si>
  <si>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</si>
  <si>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</si>
  <si>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</si>
  <si>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</si>
  <si>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</si>
  <si>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</si>
  <si>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</si>
  <si>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</si>
  <si>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</si>
  <si>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</si>
  <si>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</si>
  <si>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</si>
  <si>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</si>
  <si>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</si>
  <si>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</si>
  <si>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</si>
  <si>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</si>
  <si>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</si>
  <si>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</si>
  <si>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</si>
  <si>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</si>
  <si>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</si>
  <si>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</si>
  <si>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</si>
  <si>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</si>
  <si>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</si>
  <si>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</si>
  <si>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</si>
  <si>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</si>
  <si>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</si>
  <si>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</si>
  <si>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</si>
  <si>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</si>
  <si>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</si>
  <si>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</si>
  <si>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</si>
  <si>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</si>
  <si>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</si>
  <si>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</si>
  <si>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</si>
  <si>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</si>
  <si>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</si>
  <si>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</si>
  <si>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</si>
  <si>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</si>
  <si>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</si>
  <si>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</si>
  <si>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</si>
  <si>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</si>
  <si>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</si>
  <si>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</si>
  <si>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</si>
  <si>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</si>
  <si>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</si>
  <si>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</si>
  <si>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 xml:space="preserve"> PCM-20251010-00000288 </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</si>
  <si>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</si>
  <si>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</si>
  <si>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</si>
  <si>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</si>
  <si>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</si>
  <si>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</si>
  <si>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</si>
  <si>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</si>
  <si>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</si>
  <si>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</si>
  <si>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</si>
  <si>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</si>
  <si>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</si>
  <si>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</si>
  <si>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 xml:space="preserve">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</si>
</sst>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Aptos"/>
      <charset val="1"/>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33" fillId="0" borderId="0" xfId="0" applyFont="1"/>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6" totalsRowShown="0" headerRowDxfId="174" dataDxfId="173" headerRowBorderDxfId="171" tableBorderDxfId="172" totalsRowBorderDxfId="170">
  <autoFilter ref="A1:L5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7" totalsRowShown="0" headerRowDxfId="157" dataDxfId="156" headerRowBorderDxfId="154" tableBorderDxfId="155" totalsRowBorderDxfId="153">
  <autoFilter ref="A1:CJ1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5" totalsRowShown="0" headerRowDxfId="48" dataDxfId="47" headerRowBorderDxfId="45" tableBorderDxfId="46" totalsRowBorderDxfId="44">
  <autoFilter ref="A1:L4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5" totalsRowShown="0" headerRowDxfId="31" dataDxfId="30" headerRowBorderDxfId="28" tableBorderDxfId="29">
  <autoFilter ref="A1:L10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6" totalsRowShown="0" headerRowDxfId="15" dataDxfId="14" headerRowBorderDxfId="12" tableBorderDxfId="13">
  <autoFilter ref="A1:L1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6"/>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276.92112164352147</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14517</v>
      </c>
      <c r="E3" s="143" t="s">
        <v>38964</v>
      </c>
      <c r="F3" s="167">
        <v>45940.264421296299</v>
      </c>
      <c r="G3" s="166">
        <f ca="1">IFERROR(NOW()-F3,"")</f>
        <v>-0.39487395833566552</v>
      </c>
      <c r="H3" s="144">
        <v>45940.259282407409</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67"/>
      <c r="G4" s="166">
        <f ca="1">IFERROR(NOW()-F4,"")</f>
        <v>45939.869547337963</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67"/>
      <c r="G5" s="166">
        <f ca="1">IFERROR(NOW()-F5,"")</f>
        <v>45939.869547337963</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45939.869547337963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45939.869547337963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45939.869547337963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45939.869547337963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45939.869547337963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45939.869547337963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45939.869547337963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45939.869547337963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45939.869547337963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45939.869547337963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45939.869547337963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45939.869547337963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45939.869547337963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45939.869547337963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45939.869547337963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45939.869547337963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45939.869547337963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45939.869547337963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45939.869547337963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45939.869547337963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45939.869547337963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45939.869547337963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45939.869547337963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45939.869547337963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45939.869547337963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45939.869547337963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45939.869547337963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45939.869547337963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45939.869547337963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45939.869547337963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45939.869547337963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45939.869547337963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45939.869547337963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45939.869547337963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45939.869547337963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45939.869547337963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45939.869547337963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45939.869547337963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45939.869547337963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45939.869547337963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45939.869547337963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45939.869547337963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45939.869547337963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45939.869547337963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45939.869547337963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45939.869547337963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45939.869547337963</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45939.869547337963</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45939.869547337963</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45939.869547337963</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45939.869547337963</v>
      </c>
      <c r="H56" s="144"/>
      <c r="I56" s="142" t="str">
        <f>IFERROR(VLOOKUP(D56,DB!A:F,6,0),"")</f>
        <v/>
      </c>
      <c r="J56" s="65" t="str">
        <f>IFERROR(VLOOKUP(D56,DB!A:G,7,0),"")</f>
        <v/>
      </c>
      <c r="K56" s="146"/>
      <c r="L56" s="147" t="str">
        <f>IFERROR(VLOOKUP(D56,DB!A:I,9,0),"")</f>
        <v/>
      </c>
      <c r="M56" s="70"/>
      <c r="N56" s="70"/>
      <c r="O56" s="70"/>
    </row>
  </sheetData>
  <customSheetViews>
    <customSheetView guid="{F6042A99-DD27-4453-835D-0834D95730CC}" filter="1" showAutoFilter="1">
      <pageMargins left="0" right="0" top="0" bottom="0" header="0" footer="0"/>
      <autoFilter ref="B1:M1" xr:uid="{DD1C4020-A9F5-43DE-AE9B-BF534638E981}"/>
    </customSheetView>
  </customSheetViews>
  <dataValidations count="2">
    <dataValidation allowBlank="1" showInputMessage="1" showErrorMessage="1" sqref="E1" xr:uid="{5DBA255D-CDD9-49FB-AD3C-AF70AB4EE696}"/>
    <dataValidation type="list" allowBlank="1" showInputMessage="1" showErrorMessage="1" sqref="E2:E5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7"/>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133.14246423611621</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114.86970960648614</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-0.17707303240604233</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45939.869547337963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45939.869547337963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64"/>
      <c r="E9" s="120"/>
      <c r="F9" s="121"/>
      <c r="G9" s="122">
        <f ca="1">IFERROR(NOW()-F9,"-")</f>
        <v>45939.869547337963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5"/>
      <c r="E10" s="120"/>
      <c r="F10" s="121"/>
      <c r="G10" s="122">
        <f ca="1">IFERROR(NOW()-F10,"-")</f>
        <v>45939.869547337963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45939.869547337963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45939.869547337963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45939.869547337963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45939.869547337963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45939.869547337963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45939.869547337963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45939.869547337963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45939.869547337963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45939.869547337963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45939.869547337963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45939.869547337963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45939.869547337963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45939.869547337963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45939.869547337963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45939.869547337963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45939.869547337963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45939.869547337963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45939.869547337963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45939.869547337963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45939.869547337963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45939.869547337963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45939.869547337963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45939.869547337963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45939.869547337963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45939.869547337963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45939.869547337963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45939.869547337963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45939.869547337963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45939.869547337963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45939.869547337963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45939.869547337963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45939.869547337963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45939.869547337963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45939.869547337963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45939.869547337963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45939.869547337963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45939.869547337963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45939.869547337963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45939.869547337963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45939.869547337963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45939.869547337963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45939.869547337963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45939.869547337963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45939.869547337963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45939.869547337963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45939.869547337963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45939.869547337963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45939.869547337963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45939.869547337963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45939.869547337963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45939.869547337963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45939.869547337963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45939.869547337963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45939.869547337963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45939.869547337963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45939.869547337963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45939.869547337963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45939.869547337963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45939.869547337963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45939.869547337963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45939.869547337963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45939.869547337963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45939.869547337963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45939.869547337963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45939.869547337963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45939.869547337963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45939.869547337963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45939.869547337963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45939.869547337963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45939.869547337963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45939.869547337963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45939.869547337963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45939.869547337963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45939.869547337963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45939.869547337963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45939.869547337963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45939.869547337963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45939.869547337963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45939.869547337963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45939.869547337963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45939.869547337963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45939.869547337963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45939.869547337963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45939.869547337963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45939.869547337963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45939.869547337963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45939.869547337963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45939.869547337963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45939.869547337963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45939.869547337963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45939.869547337963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45939.869547337963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45939.869547337963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45939.869547337963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45939.869547337963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45939.869547337963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45939.869547337963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45939.869547337963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45939.869547337963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45939.869547337963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45939.869547337963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45939.869547337963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45939.869547337963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45939.869547337963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45939.869547337963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45939.869547337963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45939.869547337963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45939.869547337963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45939.869547337963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45939.869547337963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45939.869547337963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45939.869547337963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45939.869547337963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45939.869547337963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45939.869547337963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45939.869547337963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45939.869547337963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45939.869547337963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45939.869547337963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45939.869547337963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45939.869547337963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45939.869547337963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45939.869547337963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45939.869547337963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45939.869547337963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45939.869547337963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45939.869547337963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45939.869547337963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45939.869547337963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45939.869547337963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45939.869547337963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45939.869547337963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45939.869547337963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45939.869547337963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45939.869547337963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45939.869547337963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45939.869547337963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45939.869547337963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45939.869547337963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45939.869547337963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45939.869547337963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45939.869547337963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45939.869547337963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45939.869547337963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45939.869547337963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45939.869547337963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45939.869547337963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45939.869547337963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45939.869547337963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45939.869547337963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45939.869547337963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45939.869547337963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45939.869547337963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45939.869547337963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45939.869547337963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45939.869547337963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45939.869547337963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45939.869547337963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45939.869547337963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45939.869547337963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45939.869547337963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45939.869547337963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45939.869547337963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45939.869547337963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45939.869547337963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45939.869547337963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45939.869547337963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45939.869547337963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45939.869547337963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45939.869547337963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45939.869547337963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45939.869547337963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45939.869547337963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45939.869547337963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45939.869547337963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45939.869547337963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45939.869547337963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sheetData>
  <dataValidations count="2">
    <dataValidation allowBlank="1" showInputMessage="1" showErrorMessage="1" sqref="E1" xr:uid="{4D935161-CDD3-4592-B877-3FB59C99E142}"/>
    <dataValidation type="list" allowBlank="1" showInputMessage="1" showErrorMessage="1" sqref="E3:E1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45939.869547569448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45939.869547569448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45939.869547569448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45939.869547569448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45939.869547569448</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45939.869547569448</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45939.869547569448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45939.869547569448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45939.869547569448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45939.869547569448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45939.869547569448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45939.869547569448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45939.869547569448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45939.869547569448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45939.869547569448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45939.869547569448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45939.869547569448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45939.869547569448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45939.869547569448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45939.869547569448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45939.869547569448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45939.869547569448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45939.869547569448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45939.869547569448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45939.869547569448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45939.869547569448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45939.869547569448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45939.869547569448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45939.869547569448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45939.869547569448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45939.869547569448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45939.869547569448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45939.869547569448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45939.869547569448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45939.869547569448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45939.869547569448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45939.869547569448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45939.869547569448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45939.869547569448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45939.869547569448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45939.869547569448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45939.869547569448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45939.869547569448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45939.869547569448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45939.869547569448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45939.869547569448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45939.869547569448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45939.869547569448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45939.869547569448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45939.869547569448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45939.869547569448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45939.869547569448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45939.869547569448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45939.869547569448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45939.869547569448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45939.869547569448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45939.869547569448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45939.869547569448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45939.869547569448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45939.869547569448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45939.869547569448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45939.869547569448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45939.869547569448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45939.869547569448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45939.869547569448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45939.869547569448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45939.869547569448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45939.869547569448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45939.869547569448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45939.869547569448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45939.869547569448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45939.869547569448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45939.869547569448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45939.869547569448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45939.869547569448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45939.869547569448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45939.869547569448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45939.869547569448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45939.869547569448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45939.869547569448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45939.869547569448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45939.869547569448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45939.869547569448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45939.869547569448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45939.869547569448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45939.869547569448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45939.869547569448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45939.869547569448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45939.869547569448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45939.869547569448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45939.869547569448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45939.869547569448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45939.869547569448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45939.869547569448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45939.869547569448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45939.869547569448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45939.869547569448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45939.869547569448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45939.869547569448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45939.869547569448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45939.869547569448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45939.869547569448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45939.869547569448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45939.869547569448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45939.869547569448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45939.869547569448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45939.869547569448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45939.869547569448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45939.869547569448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45939.869547569448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45939.869547569448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45939.869547569448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45939.869547569448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45939.869547569448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45939.869547569448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45939.869547569448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45939.869547569448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45939.869547569448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45939.869547569448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45939.869547569448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45939.869547569448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45939.869547569448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45939.869547569448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45939.869547569448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45939.869547569448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45939.869547569448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45939.869547569448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45939.869547569448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45939.869547569448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45939.869547569448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45939.869547569448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45939.869547569448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45939.869547569448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45939.869547569448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45939.869547569448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45939.869547569448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45939.869547569448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45939.869547569448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45939.869547569448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45939.869547569448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45939.869547569448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45939.869547569448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45939.869547569448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45939.869547569448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45939.869547569448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45939.869547569448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45939.869547569448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45939.869547569448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45939.869547569448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45939.869547569448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45939.869547569448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45939.869547569448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45939.869547569448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45939.869547569448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45939.869547569448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45939.869547569448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45939.869547569448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45939.869547569448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45939.869547569448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45939.869547569448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45939.869547569448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45939.869547569448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45939.869547569448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45939.869547569448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45939.869547569448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45939.869547569448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45939.869547569448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45939.869547569448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45939.869547569448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45939.869547569448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45939.869547569448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45939.869547569448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45939.869547569448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45939.869547569448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45939.869547569448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45939.869547569448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45939.869547569448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45939.869547569448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45939.869547569448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45939.869547569448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45939.869547569448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45939.869547569448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45939.869547569448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45939.869547569448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45939.869547569448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45939.869547569448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45939.869547569448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45939.869547569448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45939.869547569448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45939.869547569448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45939.869547569448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45939.869547569448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45939.869547569448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45939.869547569448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45939.869547569448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45939.869547569448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45939.869547569448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45939.869547569448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45939.869547569448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45939.869547569448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45939.869547569448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45939.869547569448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45939.869547569448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45939.869547569448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45939.869547569448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45939.869547569448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45939.869547569448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45939.869547569448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45939.869547569448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45939.869547569448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45939.869547569448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45939.869547569448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45939.869547569448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45939.869547569448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45939.869547569448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45939.869547569448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45939.869547569448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45939.869547569448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45939.869547569448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45939.869547569448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45939.869547569448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45939.869547569448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45939.869547569448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45939.869547569448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45939.869547569448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45939.869547569448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45939.869547569448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45939.869547569448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45939.869547569448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45939.869547569448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45939.869547569448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45939.869547569448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45939.869547569448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45939.869547569448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45939.869547569448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45939.869547569448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45939.869547569448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45939.869547569448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45939.869547569448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45939.869547569448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45939.869547569448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45939.869547569448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45939.869547569448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45939.869547569448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45939.869547569448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45939.869547569448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45939.869547569448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45939.869547569448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45939.869547569448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45939.869547569448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45939.869547569448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45939.869547569448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45939.869547569448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45939.869547569448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45939.869547569448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45939.869547569448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45939.869547569448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45939.869547569448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45939.869547569448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45939.869547569448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45939.869547569448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45939.869547569448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45939.869547569448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45939.869547569448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45939.869547569448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45939.869547569448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45939.869547569448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45939.869547569448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45939.869547569448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45939.869547569448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45939.869547569448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45939.869547569448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45939.869547569448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45939.869547569448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45939.869547569448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45939.869547569448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45939.869547569448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45939.869547569448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45939.869547569448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45939.869547569448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45939.869547569448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45939.869547569448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45939.869547569448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45939.869547569448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45939.869547569448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45939.869547569448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45939.869547569448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45939.869547569448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45939.869547569448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45939.869547569448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45939.869547569448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45939.869547569448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45939.869547569448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45939.869547569448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45939.869547569448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45939.869547569448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45939.869547569448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45939.869547569448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45939.869547569448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45939.869547569448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45939.869547569448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45939.869547569448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45939.869547569448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45939.869547569448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45939.869547569448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45939.869547569448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45939.869547569448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45939.869547569448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45939.869547569448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45939.869547569448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45939.869547569448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45939.869547569448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45939.869547569448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45939.869547569448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45939.869547569448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45939.869547569448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45939.869547569448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45939.869547569448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45939.869547569448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45939.869547569448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45939.869547569448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45939.869547569448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45939.869547569448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45939.869547569448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45939.869547569448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45939.869547569448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45939.869547569448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45939.869547569448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45939.869547569448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45939.869547569448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45939.869547569448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45939.869547569448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45939.869547569448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45939.869547569448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45939.869547569448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45939.869547569448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45939.869547569448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45939.869547569448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45939.869547569448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45939.869547569448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45939.869547569448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45939.869547569448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45939.869547569448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45939.869547569448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45939.869547569448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45939.869547569448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45939.869547569448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45939.869547569448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45939.869547569448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45939.869547569448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45939.869547569448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45939.869547569448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45939.869547569448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45939.869547569448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45939.869547569448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45939.869547569448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45939.869547569448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45939.869547569448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45939.869547569448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45939.869547569448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45939.869547569448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45939.869547569448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45939.869547569448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45939.869547569448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45939.869547569448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45939.869547569448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45939.869547569448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45939.869547569448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45939.869547569448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45939.869547569448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45939.869547569448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45939.869547569448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45939.869547569448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45939.869547569448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45939.869547569448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45939.869547569448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45939.869547569448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45939.869547569448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45939.869547569448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45939.869547569448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45939.869547569448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45939.869547569448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45939.869547569448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45939.869547569448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45939.869547569448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45939.869547569448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45939.869547569448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45939.869547569448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45939.869547569448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45939.869547569448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45939.869547569448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45939.869547569448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45939.869547569448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45939.869547569448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45939.869547569448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45939.869547569448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45939.869547569448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45939.869547569448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45939.869547569448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45939.869547569448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45939.869547569448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45939.869547569448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45939.869547569448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45939.869547569448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45939.869547569448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45939.869547569448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45939.869547569448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45939.869547569448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45939.869547569448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45939.869547569448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45939.869547569448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45939.869547569448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45939.869547569448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45939.869547569448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45939.869547569448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45939.869547569448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45939.869547569448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45939.869547569448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45939.869547569448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45939.869547569448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45939.869547569448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45939.869547569448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45939.869547569448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45939.869547569448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45939.869547569448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45939.869547569448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45939.869547569448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45939.869547569448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45939.869547569448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45939.869547569448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45939.869547569448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45939.869547569448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45939.869547569448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45939.869547569448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45939.869547569448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45939.869547569448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45939.869547569448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45939.869547569448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45939.869547569448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45939.869547569448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45939.869547569448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45939.869547569448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45939.869547569448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45939.869547569448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45939.869547569448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45939.869547569448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45939.869547569448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45939.869547569448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45939.869547569448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45939.869547569448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45939.869547569448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45939.869547569448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45939.869547569448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45939.869547569448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45939.869547569448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45939.869547569448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45939.869547569448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45939.869547569448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45939.869547569448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45939.869547569448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45939.869547569448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45939.869547569448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45939.869547569448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45939.869547569448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45939.869547569448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45939.869547569448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45939.869547569448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45939.869547569448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45939.869547569448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45939.869547569448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45939.869547569448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45939.869547569448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45939.869547569448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45939.869547569448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45939.869547569448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45939.869547569448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45939.869547569448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45939.869547569448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45939.869547569448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45939.869547569448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45939.869547569448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45939.869547569448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45939.869547569448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45939.869547569448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45939.869547569448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45939.869547569448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45939.869547569448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45939.869547569448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45939.869547569448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45939.869547569448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45939.869547569448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45939.869547569448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45939.869547569448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45939.869547569448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45939.869547569448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45939.869547569448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45939.869547569448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45939.869547569448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45939.869547569448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45939.869547569448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45939.869547569448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45939.869547569448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45939.869547569448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45939.869547569448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45939.869547569448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45939.869547569448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45939.869547569448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45939.869547569448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45939.869547569448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45939.869547569448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45939.869547569448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45939.869547569448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45939.869547569448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45939.869547569448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45939.869547569448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45939.869547569448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45939.869547569448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45939.869547569448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45939.869547569448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45939.869547569448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45939.869547569448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45939.869547569448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45939.869547569448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45939.869547569448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45939.869547569448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45939.869547569448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45939.869547569448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45939.869547569448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45939.869547569448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45939.869547569448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45939.869547569448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45939.869547569448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45939.869547569448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45939.869547569448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45939.869547569448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45939.869547569448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45939.869547569448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45939.869547569448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45939.869547569448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45939.869547569448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45939.869547569448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45939.869547569448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45939.869547569448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45939.869547569448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45939.869547569448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45939.869547569448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45939.869547569448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45939.869547569448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45939.869547569448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45939.869547569448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45939.869547569448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45939.869547569448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45939.869547569448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45939.869547569448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45939.869547569448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45939.869547569448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45939.869547569448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45939.869547569448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45939.869547569448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45939.869547569448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45939.869547569448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45939.869547569448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45939.869547569448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45939.869547569448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45939.869547569448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45939.869547569448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45939.869547569448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45939.869547569448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45939.869547569448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45939.869547569448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45939.869547569448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45939.869547569448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45939.869547569448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45939.869547569448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45939.869547569448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45939.869547569448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45939.869547569448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45939.869547569448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45939.869547569448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45939.869547569448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45939.869547569448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45939.869547569448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45939.869547569448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45939.869547569448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45939.869547569448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45939.869547569448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45939.869547569448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45939.869547569448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45939.869547569448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45939.869547569448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45939.869547569448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45939.869547569448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45939.869547569448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45939.869547569448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45939.869547569448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45939.869547569448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45939.869547569448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45939.869547569448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45939.869547569448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45939.869547569448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45939.869547569448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45939.869547569448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45939.869547569448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45939.869547569448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45939.869547569448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45939.869547569448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45939.869547569448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45939.869547569448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45939.869547569448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45939.869547569448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45939.869547569448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45939.869547569448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45939.869547569448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45939.869547569448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45939.869547569448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45939.869547569448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45939.869547569448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45939.869547569448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45939.869547569448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45939.869547569448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45939.869547569448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45939.869547569448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45939.869547569448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45939.869547569448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45939.869547569448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45939.869547569448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45939.869547569448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45939.869547569448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45939.869547569448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45939.869547569448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45939.869547569448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45939.869547569448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45939.869547569448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45939.869547569448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45939.869547569448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45939.869547569448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45939.869547569448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45939.869547569448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45939.869547569448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45939.869547569448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45939.869547569448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45939.869547569448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45939.869547569448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45939.869547569448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45939.869547569448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45939.869547569448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45939.869547569448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45939.869547569448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45939.869547569448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45939.869547569448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45939.869547569448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45939.869547569448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45939.869547569448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45939.869547569448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45939.869547569448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45939.869547569448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45939.869547569448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45939.869547569448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45939.869547569448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45939.869547569448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45939.869547569448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45939.869547569448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45939.869547569448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45939.869547569448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45939.869547569448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45939.869547569448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45939.869547569448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45939.869547569448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45939.869547569448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45939.869547569448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45939.869547569448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45939.869547569448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45939.869547569448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45939.869547569448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45939.869547569448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45939.869547569448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45939.869547569448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45939.869547569448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45939.869547569448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45939.869547569448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45939.869547569448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45939.869547569448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45939.869547569448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45939.869547569448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45939.869547569448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45939.869547569448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45939.869547569448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45939.869547569448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45939.869547569448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45939.869547569448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45939.869547569448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45939.869547569448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45939.869547569448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45939.869547569448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45939.869547569448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45939.869547569448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45939.869547569448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45939.869547569448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45939.869547569448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45939.869547569448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45939.869547569448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45939.869547569448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45939.869547569448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45939.869547569448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45939.869547569448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45939.869547569448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45939.869547569448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45939.869547569448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45939.869547569448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45939.869547569448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45939.869547569448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45939.869547569448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45939.869547569448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45939.869547569448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45939.869547569448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45939.869547569448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45939.869547569448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45939.869547569448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45939.869547569448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45939.869547569448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45939.869547569448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45939.869547569448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45939.869547569448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45939.869547569448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45939.869547569448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45939.869547685186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45939.869547685186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45939.869547685186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45939.869547685186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45939.869547685186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45939.869547685186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45939.869547685186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45939.869547685186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45939.869547685186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45939.869547685186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45939.869547685186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45939.869547685186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45939.869547685186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45939.869547685186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45939.869547685186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45939.869547685186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45939.869547685186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45939.869547685186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45939.869547685186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45939.869547685186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45939.869547685186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45939.869547685186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45939.869547685186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45939.869547685186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45939.869547685186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45939.869547685186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45939.869547685186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45939.869547685186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45939.869547685186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45939.869547685186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45939.869547685186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45939.869547685186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45939.869547685186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45939.869547685186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45939.869547685186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45939.869547685186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45939.869547685186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45939.869547685186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45939.869547685186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45939.869547685186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45939.869547685186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45939.869547685186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45939.869547685186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45939.869547685186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45939.869547685186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45939.869547685186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45939.869547685186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45939.869547685186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45939.869547685186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45939.869547685186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45939.869547685186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45939.869547685186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45939.869547685186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45939.869547685186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45939.869547685186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45939.869547685186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45939.869547685186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45939.869547685186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45939.869547685186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45939.869547685186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45939.869547685186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45939.869547685186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45939.869547685186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45939.869547685186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45939.869547685186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45939.869547685186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45939.869547685186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45939.869547685186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45939.869547685186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45939.869547685186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45939.869547685186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45939.869547685186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45939.869547685186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45939.869547685186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45939.869547685186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45939.869547685186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45939.869547685186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45939.869547685186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45939.869547685186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45939.869547685186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45939.869547685186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45939.869547685186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45939.869547685186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45939.869547685186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45939.869547685186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45939.869547685186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45939.869547685186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45939.869547685186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45939.869547685186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45939.869547685186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45939.869547685186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45939.869547685186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45939.869547685186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45939.869547685186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45939.869547685186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45939.869547685186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45939.869547685186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45939.869547685186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45939.869547685186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45939.869547685186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45939.869547685186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45939.869547685186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45939.869547685186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45939.869547685186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45939.869547685186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45939.869547685186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45939.869547685186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45939.869547685186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45939.869547685186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45939.869547685186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45939.869547685186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45939.869547685186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45939.869547685186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45939.869547685186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45939.869547685186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45939.869547685186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45939.869547685186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45939.869547685186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45939.869547685186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45939.869547685186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45939.869547685186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45939.869547685186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45939.869547685186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45939.869547685186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45939.869547685186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45939.869547685186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45939.869547685186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45939.869547685186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45939.869547685186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45939.869547685186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45939.869547685186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45939.869547685186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45939.869547685186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45939.869547685186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45939.869547685186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45939.869547685186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45939.869547685186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45939.869547685186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45939.869547685186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45939.869547685186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45939.869547685186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45939.869547685186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45939.869547685186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45939.869547685186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45939.869547685186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45939.869547685186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45939.869547685186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45939.869547685186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45939.869547685186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45939.869547685186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45939.869547685186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45939.869547685186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45939.869547685186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45939.869547685186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45939.869547685186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45939.869547685186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45939.869547685186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45939.869547685186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45939.869547685186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45939.869547685186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45939.869547685186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45939.869547685186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45939.869547685186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45939.869547685186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45939.869547685186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45939.869547685186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45939.869547685186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45939.869547685186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45939.869547685186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45939.869547685186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45939.869547685186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45939.869547685186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45939.869547685186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45939.869547685186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45939.869547685186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45939.869547685186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45939.869547685186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45939.869547685186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45939.869547685186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45939.869547685186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45939.869547685186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45939.869547685186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45939.869547685186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45939.869547685186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45939.869547685186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45939.869547685186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45939.869547685186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45939.869547685186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45939.869547685186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45939.869547685186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45939.869547685186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45939.869547685186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45939.869547685186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45939.869547685186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45939.869547685186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45939.869547685186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45939.869547685186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45939.869547685186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45939.869547685186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45939.869547685186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45939.869547685186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45939.869547685186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45939.869547685186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45939.869547685186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45939.869547685186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45939.869547685186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45939.869547685186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45939.869547685186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45939.869547685186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45939.869547685186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45939.869547685186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45939.869547685186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45939.869547685186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45939.869547685186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45939.869547685186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45939.869547685186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45939.869547685186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45939.869547685186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45939.869547685186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45939.869547685186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45939.869547685186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45939.869547685186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45939.869547685186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45939.869547685186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45939.869547685186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45939.869547685186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45939.869547685186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45939.869547685186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45939.869547685186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45939.869547685186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45939.869547685186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45939.869547685186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45939.869547685186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45939.869547685186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45939.869547685186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45939.869547685186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45939.869547685186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45939.869547685186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45939.869547685186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45939.869547685186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45939.869547685186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45939.869547685186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45939.869547685186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45939.869547685186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45939.869547685186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45939.869547685186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45939.869547685186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45939.869547685186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45939.869547685186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45939.869547685186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45939.869547685186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45939.869547685186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45939.869547685186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45939.869547685186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45939.869547685186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45939.869547685186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45939.869547685186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45939.869547685186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45939.869547685186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45939.869547685186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45939.869547685186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45939.869547685186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45939.869547685186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45939.869547685186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45939.869547685186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45939.869547685186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45939.869547685186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45939.869547685186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45939.869547685186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45939.869547685186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45939.869547685186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45939.869547685186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45939.869547685186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45939.869547685186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45939.869547685186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45939.869547685186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45939.869547685186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45939.869547685186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45939.869547685186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45939.869547685186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45939.869547685186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45939.869547685186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45939.869547685186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45939.869547685186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45939.869547685186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45939.869547685186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45939.869547685186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45939.869547685186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45939.869547685186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45939.869547685186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45939.869547685186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45939.869547685186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45939.869547685186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45939.869547685186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45939.869547685186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45939.869547685186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45939.869547685186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45939.869547685186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45939.869547685186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45939.869547685186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45939.869547685186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45939.869547685186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45939.869547685186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45939.869547685186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45939.869547685186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45939.869547685186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45939.869547685186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45939.869547685186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45939.869547685186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45939.869547685186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45939.869547685186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45939.869547685186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45939.869547685186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45939.869547685186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45939.869547685186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45939.869547685186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45939.869547685186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45939.869547685186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45939.869547685186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45939.869547685186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45939.869547685186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45939.869547685186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45939.869547685186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45939.869547685186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45939.869547685186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45939.869547685186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45939.869547685186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45939.869547685186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45939.869547685186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45939.869547685186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45939.869547685186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45939.869547685186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45939.869547685186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45939.869547685186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45939.869547685186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45939.869547685186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45939.869547685186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45939.869547685186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45939.869547685186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45939.869547685186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45939.869547685186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45939.869547685186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45939.869547685186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45939.869547685186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45939.869547685186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45939.869547685186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45939.869547685186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45939.869547685186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45939.869547685186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45939.869547685186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45939.869547685186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45939.869547685186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45939.869547685186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45939.869547685186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45939.869547685186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45939.869547685186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45939.869547685186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45939.869547685186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45939.869547685186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45939.869547685186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45939.869547685186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45939.869547685186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45939.869547685186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45939.869547685186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45939.869547685186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45939.869547685186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45939.869547685186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45939.869547685186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45939.869547685186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45939.869547685186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45939.869547685186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45939.869547685186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45939.869547685186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45939.869547685186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45939.869547685186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45939.869547685186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45939.869547685186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45939.869547685186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45939.869547685186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45939.869547685186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45939.869547685186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45939.869547685186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45939.869547685186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45939.869547685186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45939.869547685186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45939.869547685186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45939.869547685186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45939.869547685186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45939.869547685186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45939.869547685186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45939.869547685186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45939.869547685186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45939.869547685186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45939.869547685186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45939.869547685186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45939.869547685186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45939.869547685186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45939.869547685186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45939.869547685186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45939.869547685186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45939.869547685186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45939.869547685186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45939.869547685186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45939.869547685186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45939.869547685186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45939.869547685186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45939.869547685186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45939.869547685186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45939.869547685186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45939.869547685186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45939.869547685186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45939.869547685186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45939.869547685186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45939.869547685186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45939.869547685186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45939.869547685186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45939.869547685186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45939.869547685186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45939.869547685186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45939.869547685186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45939.869547685186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45939.869547685186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45939.869547685186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45939.869547685186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45939.869547685186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45939.869547685186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45939.869547685186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45939.869547685186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45939.869547685186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45939.869547685186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45939.869547685186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45939.869547685186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45939.869547685186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45939.869547685186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45939.869547685186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45939.869547685186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45939.869547685186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45939.869547685186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45939.869547685186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45939.869547685186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45939.869547685186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45939.869547685186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45939.869547685186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45939.869547685186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45939.869547685186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45939.869547685186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45939.869547685186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45939.869547685186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45939.869547685186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45939.869547685186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45939.869547685186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45939.869547685186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45939.869547685186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45939.869547685186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45939.869547685186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45939.869547685186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45939.869547685186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45939.869547685186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45939.869547685186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45939.869547685186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45939.869547685186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45939.869547685186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45939.869547685186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45939.869547685186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45939.869547685186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45939.869547685186</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5"/>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236.38882974536682</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99" t="s">
        <v>36646</v>
      </c>
      <c r="E3" s="104" t="s">
        <v>38964</v>
      </c>
      <c r="F3" s="131">
        <v>45939.557245370372</v>
      </c>
      <c r="G3" s="132">
        <f ca="1">IFERROR(NOW()-F3,"")</f>
        <v>0.31230196759133833</v>
      </c>
      <c r="H3" s="131">
        <v>45939.542118055557</v>
      </c>
      <c r="I3" s="127" t="str">
        <f>IFERROR(VLOOKUP(D3,DB!A:F,6,0),"")</f>
        <v>Generator-SG</v>
      </c>
      <c r="J3" s="127" t="str">
        <f>IFERROR(VLOOKUP(D3,DB!A:G,7,0),"")</f>
        <v>Weak</v>
      </c>
      <c r="K3" s="133" t="s">
        <v>39059</v>
      </c>
      <c r="L3" s="129" t="str">
        <f>IFERROR(VLOOKUP(D3,DB!A:I,9,0),"")</f>
        <v>Latis</v>
      </c>
    </row>
    <row r="4" spans="1:16" ht="15" customHeight="1">
      <c r="A4" s="127" t="s">
        <v>39060</v>
      </c>
      <c r="B4" s="127" t="str">
        <f>IFERROR(VLOOKUP(D4,DB!A:K,11,0),"")</f>
        <v>R4</v>
      </c>
      <c r="C4" s="128">
        <v>1</v>
      </c>
      <c r="D4" s="129" t="s">
        <v>37196</v>
      </c>
      <c r="E4" s="104" t="s">
        <v>38964</v>
      </c>
      <c r="F4" s="131">
        <v>45940.262743055559</v>
      </c>
      <c r="G4" s="132">
        <f ca="1">IFERROR(NOW()-F4,"")</f>
        <v>-0.39319571759551764</v>
      </c>
      <c r="H4" s="131">
        <v>45940.256990740738</v>
      </c>
      <c r="I4" s="127" t="str">
        <f>IFERROR(VLOOKUP(D4,DB!A:F,6,0),"")</f>
        <v>Generator-SG</v>
      </c>
      <c r="J4" s="127" t="str">
        <f>IFERROR(VLOOKUP(D4,DB!A:G,7,0),"")</f>
        <v>Vandalized</v>
      </c>
      <c r="K4" s="133" t="s">
        <v>39061</v>
      </c>
      <c r="L4" s="129" t="str">
        <f>IFERROR(VLOOKUP(D4,DB!A:I,9,0),"")</f>
        <v>Latis</v>
      </c>
    </row>
    <row r="5" spans="1:16" ht="15" customHeight="1">
      <c r="A5" s="127"/>
      <c r="B5" s="127" t="str">
        <f>IFERROR(VLOOKUP(D5,DB!A:K,11,0),"")</f>
        <v/>
      </c>
      <c r="C5" s="128"/>
      <c r="D5" s="129"/>
      <c r="E5" s="104"/>
      <c r="F5" s="131"/>
      <c r="G5" s="132">
        <f ca="1">IFERROR(NOW()-F5,"")</f>
        <v>45939.869547337963</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45939.869547337963</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45939.869547337963</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45939.869547337963</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45939.869547337963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45939.869547337963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45939.869547337963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45939.869547337963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45939.869547337963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45939.869547337963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45939.869547337963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45939.869547337963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45939.869547337963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45939.869547337963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45939.869547337963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45939.869547337963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45939.869547337963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45939.869547337963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45939.869547337963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45939.869547337963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45939.869547337963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45939.869547337963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45939.869547337963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45939.869547337963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45939.869547337963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45939.869547337963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45939.869547337963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45939.869547337963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45939.869547337963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45939.869547337963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45939.869547337963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45939.869547337963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45939.869547337963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45939.869547337963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45939.869547337963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45939.869547337963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45939.869547337963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45939.869547337963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45939.869547337963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45939.869547337963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45939.869547337963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45939.869547337963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45939.869547337963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45939.869547337963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45939.869547337963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45939.869547337963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45939.869547337963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45939.869547337963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45939.869547337963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45939.869547337963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45939.869547337963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45939.869547337963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45939.869547337963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45939.869547337963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45939.869547337963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45939.869547337963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45939.869547337963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45939.869547337963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45939.869547337963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45939.869547337963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45939.869547337963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45939.869547337963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45939.869547337963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45939.869547337963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45939.869547337963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45939.869547337963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45939.869547337963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45939.869547337963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45939.869547337963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45939.869547337963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45939.869547337963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45939.869547337963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45939.869547337963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45939.869547337963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45939.869547337963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45939.869547337963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45939.869547337963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45939.869547337963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45939.869547337963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45939.869547337963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45939.869547337963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45939.869547337963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45939.869547337963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45939.869547337963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45939.869547337963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45939.869547337963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45939.869547337963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45939.869547337963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45939.869547337963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45939.869547337963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45939.869547337963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45939.869547337963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45939.869547337963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45939.869547337963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45939.869547337963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45939.869547337963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45939.869547337963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45939.869547337963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45939.869547337963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45939.869547337963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45939.869547337963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45939.869547337963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45939.869547337963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45939.869547337963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45939.869547337963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45939.869547337963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45939.869547337963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45939.869547337963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45939.869547337963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45939.869547337963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45939.869547337963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45939.869547337963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45939.869547337963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45939.869547337963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45939.869547337963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45939.869547337963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45939.869547337963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45939.869547337963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45939.869547337963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45939.869547337963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45939.869547337963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45939.869547337963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45939.869547337963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45939.869547337963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45939.869547337963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45939.869547337963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45939.869547337963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45939.869547337963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45939.869547337963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45939.869547337963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45939.869547337963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45939.869547337963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45939.869547337963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45939.869547337963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45939.869547337963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45939.869547337963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45939.869547337963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45939.869547337963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45939.869547337963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45939.869547337963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45939.869547337963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45939.869547337963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45939.869547337963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45939.869547337963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45939.869547337963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45939.869547337963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45939.869547337963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45939.869547337963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45939.869547337963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45939.869547337963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45939.869547337963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45939.869547337963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45939.869547337963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45939.869547337963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45939.869547337963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45939.869547337963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45939.869547337963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45939.869547337963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45939.869547337963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45939.869547337963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45939.869547337963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45939.869547337963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45939.869547337963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45939.869547337963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45939.869547337963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45939.869547337963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45939.869547337963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45939.869547337963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45939.869547337963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45939.869547337963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45939.869547337963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45939.869547337963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45939.869547337963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45939.869547337963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45939.869547337963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45939.869547337963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45939.869547337963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45939.869547337963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45939.869547337963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45939.869547337963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45939.869547337963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45939.869547337963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45939.869547337963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45939.869547337963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45939.869547337963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45939.869547337963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45939.869547337963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45939.869547337963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45939.869547337963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45939.869547337963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45939.869547337963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45939.869547337963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45939.869547337963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45939.869547337963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45939.869547337963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45939.869547337963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45939.869547337963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45939.869547337963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45939.869547337963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45939.869547337963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45939.869547337963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45939.869547337963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45939.869547337963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45939.869547337963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45939.869547337963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45939.869547337963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45939.869547337963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45939.869547337963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45939.869547337963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45939.869547337963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45939.869547337963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45939.869547337963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45939.869547337963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45939.869547337963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45939.869547337963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45939.869547337963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45939.869547337963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45939.869547337963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45939.869547337963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45939.869547337963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45939.869547337963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45939.869547337963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45939.869547337963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45939.869547337963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45939.869547337963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45939.869547337963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45939.869547337963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45939.869547337963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45939.869547337963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45939.869547337963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45939.869547337963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45939.869547337963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45939.869547337963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45939.869547337963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45939.869547337963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45939.869547337963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45939.869547337963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45939.869547337963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45939.869547337963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45939.869547337963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45939.869547337963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45939.869547337963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45939.869547337963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45939.869547337963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45939.869547337963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45939.869547337963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45939.869547337963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45939.869547337963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45939.869547337963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45939.869547337963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45939.869547337963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45939.869547337963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45939.869547337963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45939.869547337963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45939.869547337963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45939.869547337963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45939.869547337963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45939.869547337963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45939.869547337963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45939.869547337963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45939.869547337963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45939.869547337963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45939.869547337963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45939.869547337963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45939.869547337963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45939.869547337963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45939.869547337963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45939.869547337963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45939.869547337963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45939.869547337963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45939.869547337963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45939.869547337963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45939.869547337963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45939.869547337963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45939.869547337963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45939.869547337963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45939.869547337963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45939.869547337963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45939.869547337963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45939.869547337963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45939.869547337963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45939.869547337963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45939.869547337963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45939.869547337963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45939.869547337963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45939.869547337963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45939.869547337963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45939.869547337963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45939.869547337963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45939.869547337963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45939.869547337963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45939.869547337963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45939.869547337963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45939.869547337963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45939.869547337963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45939.869547337963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45939.869547337963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45939.869547337963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45939.869547337963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45939.869547337963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45939.869547337963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45939.869547337963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45939.869547337963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45939.869547337963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45939.869547337963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45939.869547337963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45939.869547337963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45939.869547337963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45939.869547337963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45939.869547337963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45939.869547337963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45939.869547337963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45939.869547337963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45939.869547337963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45939.869547337963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45939.869547337963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45939.869547337963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45939.869547337963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45939.869547337963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45939.869547337963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45939.869547337963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45939.869547337963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45939.869547337963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45939.869547337963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45939.869547337963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45939.869547337963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45939.869547337963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45939.869547337963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45939.869547337963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45939.869547337963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45939.869547337963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45939.869547337963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45939.869547337963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45939.869547337963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45939.869547337963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45939.869547337963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45939.869547337963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45939.869547337963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45939.869547337963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45939.869547337963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45939.869547337963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45939.869547337963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45939.869547337963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45939.869547337963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45939.869547337963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45939.869547337963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45939.869547337963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45939.869547337963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45939.869547337963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45939.869547337963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45939.869547337963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45939.869547337963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45939.869547337963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45939.869547337963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45939.869547337963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45939.869547337963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45939.869547337963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45939.869547337963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45939.869547337963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45939.869547337963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45939.869547337963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45939.869547337963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45939.869547337963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45939.869547337963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45939.869547337963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45939.869547337963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45939.869547337963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45939.869547337963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45939.869547337963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45939.869547337963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45939.869547337963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45939.869547337963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45939.869547337963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45939.869547337963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45939.869547337963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45939.869547337963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45939.869547337963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45939.869547337963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45939.869547337963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45939.869547337963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45939.869547337963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45939.869547337963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45939.869547337963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45939.869547337963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45939.869547337963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45939.869547337963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45939.869547337963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45939.869547337963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45939.869547337963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45939.869547337963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45939.869547337963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45939.869547337963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45939.869547337963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45939.869547337963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45939.869547337963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45939.869547337963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45939.869547337963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45939.869547337963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45939.869547337963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45939.869547337963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45939.869547337963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45939.869547337963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45939.869547337963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45939.869547337963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45939.869547337963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45939.869547337963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45939.869547337963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45939.869547337963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45939.869547337963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45939.869547337963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45939.869547337963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45939.869547337963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45939.869547337963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45939.869547337963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45939.869547337963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45939.869547337963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45939.869547337963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45939.869547337963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45939.869547337963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45939.869547337963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45939.869547337963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45939.869547337963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45939.869547337963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45939.869547337963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45939.869547337963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45939.869547337963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45939.869547337963</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45939.869547337963</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45939.869547337963</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45939.869547337963</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45939.869547337963</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45939.869547337963</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45939.869547337963</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45939.869547337963</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45939.869547337963</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45939.869547337963</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45939.869547337963</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45939.869547337963</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45939.869547337963</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45939.869547337963</v>
      </c>
      <c r="H444" s="131"/>
      <c r="I444" s="127" t="str">
        <f>IFERROR(VLOOKUP(D444,DB!A:F,6,0),"")</f>
        <v/>
      </c>
      <c r="J444" s="127" t="str">
        <f>IFERROR(VLOOKUP(D444,DB!A:G,7,0),"")</f>
        <v/>
      </c>
      <c r="K444" s="133"/>
      <c r="L444" s="129" t="str">
        <f>IFERROR(VLOOKUP(D444,DB!A:I,9,0),"")</f>
        <v/>
      </c>
    </row>
    <row r="445" spans="1:12" ht="15" customHeight="1">
      <c r="A445" s="134"/>
      <c r="B445" s="134" t="str">
        <f>IFERROR(VLOOKUP(D445,DB!A:K,11,0),"")</f>
        <v/>
      </c>
      <c r="C445" s="135"/>
      <c r="D445" s="136"/>
      <c r="E445" s="137"/>
      <c r="F445" s="138"/>
      <c r="G445" s="139">
        <f ca="1">IFERROR(NOW()-F445,"")</f>
        <v>45939.869547337963</v>
      </c>
      <c r="H445" s="138"/>
      <c r="I445" s="134" t="str">
        <f>IFERROR(VLOOKUP(D445,DB!A:F,6,0),"")</f>
        <v/>
      </c>
      <c r="J445" s="134" t="str">
        <f>IFERROR(VLOOKUP(D445,DB!A:G,7,0),"")</f>
        <v/>
      </c>
      <c r="K445" s="140"/>
      <c r="L445" s="136" t="str">
        <f>IFERROR(VLOOKUP(D445,DB!A:I,9,0),"")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3">
        <f ca="1">IFERROR(NOW()-F2,"")</f>
        <v>48.037487152774702</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39045</v>
      </c>
      <c r="F3" s="38">
        <v>45926.188877314817</v>
      </c>
      <c r="G3" s="163">
        <f t="shared" ref="G3" ca="1" si="0">IFERROR(NOW()-F3,"")</f>
        <v>13.680670023146376</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
      </c>
      <c r="C4" s="37"/>
      <c r="D4" s="126"/>
      <c r="E4" s="37"/>
      <c r="F4" s="38"/>
      <c r="G4" s="39">
        <f t="shared" ref="G4:G10" ca="1" si="1">IFERROR(NOW()-F4,"")</f>
        <v>45939.869547337963</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45939.869547337963</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45939.869547337963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45939.869547337963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45939.869547337963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45939.869547337963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45939.869547337963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ref="G11:G42" ca="1" si="2">IFERROR(NOW()-F11,"")</f>
        <v>45939.869547337963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45939.869547337963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45939.869547337963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45939.869547337963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45939.869547337963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45939.869547337963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45939.869547337963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45939.869547337963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45939.869547337963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45939.869547337963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45939.869547337963</v>
      </c>
      <c r="H21" s="38"/>
      <c r="I21" s="37" t="str">
        <f>IFERROR(VLOOKUP(D21,DB!A:F,6,0),"")</f>
        <v/>
      </c>
      <c r="J21" s="37" t="str">
        <f>IFERROR(VLOOKUP(D21,DB!A:G,7,0),"")</f>
        <v/>
      </c>
      <c r="K21" s="37"/>
      <c r="L21" s="37" t="str">
        <f>IFERROR(VLOOKUP(D21,DB!A:I,9,0),"")</f>
        <v/>
      </c>
    </row>
    <row r="22" spans="1:12" ht="15">
      <c r="A22" s="84"/>
      <c r="B22" s="84" t="str">
        <f>IFERROR(VLOOKUP(D22,DB!A:K,11,0),"")</f>
        <v/>
      </c>
      <c r="C22" s="84"/>
      <c r="D22" s="84"/>
      <c r="E22" s="84"/>
      <c r="F22" s="123"/>
      <c r="G22" s="124">
        <f t="shared" ca="1" si="2"/>
        <v>45939.869547337963</v>
      </c>
      <c r="H22" s="123"/>
      <c r="I22" s="84" t="str">
        <f>IFERROR(VLOOKUP(D22,DB!A:F,6,0),"")</f>
        <v/>
      </c>
      <c r="J22" s="84" t="str">
        <f>IFERROR(VLOOKUP(D22,DB!A:G,7,0),"")</f>
        <v/>
      </c>
      <c r="K22" s="84"/>
      <c r="L22" s="84" t="str">
        <f>IFERROR(VLOOKUP(D22,DB!A:I,9,0),"")</f>
        <v/>
      </c>
    </row>
    <row r="23" spans="1:12" ht="15">
      <c r="A23" s="37"/>
      <c r="B23" s="37" t="str">
        <f>IFERROR(VLOOKUP(D23,DB!A:K,11,0),"")</f>
        <v/>
      </c>
      <c r="C23" s="37"/>
      <c r="D23" s="37"/>
      <c r="E23" s="37"/>
      <c r="F23" s="38"/>
      <c r="G23" s="39">
        <f t="shared" ca="1" si="2"/>
        <v>45939.869547337963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45939.869547337963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45939.869547337963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45939.869547337963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45939.869547337963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45939.869547337963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45939.869547337963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45939.869547337963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45939.869547337963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45939.869547337963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45939.869547337963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45939.869547337963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45939.869547337963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45939.869547337963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45939.869547337963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45939.869547337963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45939.869547337963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45939.869547337963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45939.869547337963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45939.869547337963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ref="G43:G74" ca="1" si="3">IFERROR(NOW()-F43,"")</f>
        <v>45939.869547337963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45939.869547337963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45939.869547337963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45939.869547337963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45939.869547337963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45939.869547337963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45939.869547337963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45939.869547337963</v>
      </c>
      <c r="H50" s="38"/>
      <c r="I50" s="37" t="str">
        <f>IFERROR(VLOOKUP(D50,DB!A:F,6,0),"")</f>
        <v/>
      </c>
      <c r="J50" s="37" t="str">
        <f>IFERROR(VLOOKUP(D50,DB!A:G,7,0),"")</f>
        <v/>
      </c>
      <c r="K50" s="37"/>
      <c r="L50" s="37" t="str">
        <f>IFERROR(VLOOKUP(D50,DB!A:I,9,0),"")</f>
        <v/>
      </c>
    </row>
    <row r="51" spans="1:12" ht="15">
      <c r="A51" s="84"/>
      <c r="B51" s="84" t="str">
        <f>IFERROR(VLOOKUP(D51,DB!A:K,11,0),"")</f>
        <v/>
      </c>
      <c r="C51" s="84"/>
      <c r="D51" s="84"/>
      <c r="E51" s="84"/>
      <c r="F51" s="123"/>
      <c r="G51" s="124">
        <f t="shared" ca="1" si="3"/>
        <v>45939.869547337963</v>
      </c>
      <c r="H51" s="123"/>
      <c r="I51" s="84" t="str">
        <f>IFERROR(VLOOKUP(D51,DB!A:F,6,0),"")</f>
        <v/>
      </c>
      <c r="J51" s="84" t="str">
        <f>IFERROR(VLOOKUP(D51,DB!A:G,7,0),"")</f>
        <v/>
      </c>
      <c r="K51" s="84"/>
      <c r="L51" s="84" t="str">
        <f>IFERROR(VLOOKUP(D51,DB!A:I,9,0),"")</f>
        <v/>
      </c>
    </row>
    <row r="52" spans="1:12" ht="15">
      <c r="A52" s="37"/>
      <c r="B52" s="37" t="str">
        <f>IFERROR(VLOOKUP(D52,DB!A:K,11,0),"")</f>
        <v/>
      </c>
      <c r="C52" s="37"/>
      <c r="D52" s="37"/>
      <c r="E52" s="37"/>
      <c r="F52" s="38"/>
      <c r="G52" s="39">
        <f t="shared" ca="1" si="3"/>
        <v>45939.869547337963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45939.869547337963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45939.869547337963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45939.869547337963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45939.869547337963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45939.869547337963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45939.869547337963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45939.869547337963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45939.869547337963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45939.869547337963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45939.869547337963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45939.869547337963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45939.869547337963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45939.869547337963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45939.869547337963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45939.869547337963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45939.869547337963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45939.869547337963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45939.869547337963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45939.869547337963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45939.869547337963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45939.869547337963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45939.869547337963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ref="G75:G106" ca="1" si="4">IFERROR(NOW()-F75,"")</f>
        <v>45939.869547337963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45939.869547337963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45939.869547337963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45939.869547337963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45939.869547337963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45939.869547337963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45939.869547337963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45939.869547337963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45939.869547337963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45939.869547337963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45939.869547337963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45939.869547337963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45939.869547337963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45939.869547337963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45939.869547337963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45939.869547337963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45939.869547337963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45939.869547337963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45939.869547337963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45939.869547337963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45939.869547337963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45939.869547337963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45939.869547337963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45939.869547337963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45939.869547337963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45939.869547337963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45939.869547337963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45939.869547337963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45939.869547337963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45939.869547337963</v>
      </c>
      <c r="H104" s="38"/>
      <c r="I104" s="37" t="str">
        <f>IFERROR(VLOOKUP(D104,DB!A:F,6,0),"")</f>
        <v/>
      </c>
      <c r="J104" s="37" t="str">
        <f>IFERROR(VLOOKUP(D104,DB!A:G,7,0),"")</f>
        <v/>
      </c>
      <c r="K104" s="37"/>
      <c r="L104" s="37" t="str">
        <f>IFERROR(VLOOKUP(D104,DB!A:I,9,0),"")</f>
        <v/>
      </c>
    </row>
    <row r="105" spans="1:12" ht="15">
      <c r="A105" s="84"/>
      <c r="B105" s="84" t="str">
        <f>IFERROR(VLOOKUP(D105,DB!A:K,11,0),"")</f>
        <v/>
      </c>
      <c r="C105" s="84"/>
      <c r="D105" s="84"/>
      <c r="E105" s="84"/>
      <c r="F105" s="123"/>
      <c r="G105" s="124">
        <f t="shared" ca="1" si="4"/>
        <v>45939.869547337963</v>
      </c>
      <c r="H105" s="123"/>
      <c r="I105" s="84" t="str">
        <f>IFERROR(VLOOKUP(D105,DB!A:F,6,0),"")</f>
        <v/>
      </c>
      <c r="J105" s="84" t="str">
        <f>IFERROR(VLOOKUP(D105,DB!A:G,7,0),"")</f>
        <v/>
      </c>
      <c r="K105" s="84"/>
      <c r="L105" s="84" t="str">
        <f>IFERROR(VLOOKUP(D105,DB!A:I,9,0),"")</f>
        <v/>
      </c>
    </row>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7" ht="15"/>
    <row r="768" ht="15"/>
    <row r="775" ht="15"/>
    <row r="778" ht="15"/>
    <row r="780" ht="15"/>
    <row r="783" ht="15"/>
    <row r="791" ht="15"/>
    <row r="792" ht="15"/>
    <row r="794" ht="15"/>
    <row r="795" ht="15"/>
    <row r="799" ht="15"/>
    <row r="800" ht="15"/>
    <row r="802" ht="15"/>
    <row r="803" ht="15"/>
    <row r="804" ht="15"/>
    <row r="805" ht="15"/>
    <row r="806" ht="15"/>
    <row r="807" ht="15"/>
    <row r="808" ht="15"/>
    <row r="809"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8" ht="15"/>
    <row r="839"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866" ht="15"/>
    <row r="904" ht="15"/>
    <row r="905" ht="15"/>
    <row r="907" ht="15"/>
    <row r="908" ht="15"/>
    <row r="909" ht="15"/>
    <row r="911" ht="15"/>
    <row r="912" ht="15"/>
    <row r="916" ht="15"/>
    <row r="917" ht="15"/>
    <row r="919" ht="15"/>
    <row r="920" ht="15"/>
    <row r="922" ht="15"/>
    <row r="923" ht="15"/>
    <row r="924" ht="15"/>
    <row r="925" ht="15"/>
    <row r="926" ht="15"/>
    <row r="927" ht="15"/>
    <row r="928" ht="15"/>
    <row r="929" ht="15"/>
    <row r="930" ht="15"/>
    <row r="932" ht="15"/>
    <row r="933" ht="15"/>
    <row r="935" ht="15"/>
    <row r="936"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78" ht="15"/>
    <row r="979" ht="15"/>
    <row r="980" ht="15"/>
    <row r="981" ht="15"/>
    <row r="982" ht="15"/>
    <row r="983" ht="15"/>
    <row r="984" ht="15"/>
    <row r="985" ht="15"/>
    <row r="987" ht="15"/>
    <row r="988" ht="15"/>
    <row r="990" ht="15"/>
    <row r="991" ht="15"/>
    <row r="994" ht="15"/>
    <row r="995" ht="15"/>
    <row r="998" ht="15"/>
    <row r="1001" ht="15"/>
    <row r="1002" ht="15"/>
    <row r="1004" ht="15"/>
    <row r="1005" ht="15"/>
    <row r="1007" ht="15"/>
    <row r="1008"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2" ht="15"/>
    <row r="1203" ht="15"/>
    <row r="1204" ht="15"/>
    <row r="1206" ht="15"/>
    <row r="1207" ht="15"/>
    <row r="1214" ht="15"/>
    <row r="1215" ht="15"/>
    <row r="1216" ht="15"/>
    <row r="1217" ht="15"/>
    <row r="1218" ht="15"/>
    <row r="1219" ht="15"/>
    <row r="1222" ht="15"/>
    <row r="1223" ht="15"/>
    <row r="1224" ht="15"/>
    <row r="1225" ht="15"/>
    <row r="1226" ht="15"/>
    <row r="1227" ht="15"/>
    <row r="1228"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2" ht="15"/>
    <row r="1263" ht="15"/>
    <row r="1264" ht="15"/>
    <row r="1265" ht="15"/>
    <row r="1266" ht="15"/>
    <row r="1267" ht="15"/>
    <row r="1268" ht="15"/>
    <row r="1271" ht="15"/>
    <row r="1278" ht="15"/>
    <row r="1281" ht="15"/>
    <row r="1282" ht="15"/>
    <row r="1284" ht="15"/>
    <row r="1285" ht="15"/>
    <row r="1286" ht="15"/>
    <row r="1289" ht="15"/>
    <row r="1290" ht="15"/>
    <row r="1293" ht="15"/>
    <row r="1295" ht="15"/>
    <row r="1296" ht="15"/>
    <row r="1298" ht="15"/>
    <row r="1299" ht="15"/>
    <row r="1301" ht="15"/>
    <row r="1302"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8" ht="15"/>
    <row r="1336" ht="15"/>
    <row r="1338" ht="15"/>
    <row r="1339" ht="15"/>
    <row r="1340" ht="15"/>
    <row r="1341" ht="15"/>
    <row r="1342" ht="15"/>
    <row r="1343" ht="15"/>
    <row r="1344" ht="15"/>
    <row r="1345" ht="15"/>
    <row r="1346" ht="15"/>
    <row r="1347" ht="15"/>
    <row r="1348" ht="15"/>
    <row r="1349" ht="15"/>
    <row r="1350" ht="15"/>
    <row r="1351" ht="15"/>
    <row r="1352" ht="15"/>
    <row r="1353" ht="15"/>
    <row r="1354" ht="15"/>
    <row r="1356" ht="15"/>
    <row r="1360" ht="15"/>
    <row r="1361" ht="15"/>
    <row r="1362" ht="15"/>
    <row r="1364" ht="15"/>
    <row r="1365" ht="15"/>
    <row r="1366" ht="15"/>
    <row r="1367" ht="15"/>
    <row r="1368" ht="15"/>
    <row r="1369" ht="15"/>
    <row r="1370" ht="15"/>
    <row r="1371" ht="15"/>
    <row r="1372" ht="15"/>
    <row r="1375" ht="15"/>
    <row r="1376" ht="15"/>
    <row r="1378" ht="15"/>
    <row r="1379" ht="15"/>
  </sheetData>
  <dataValidations count="2">
    <dataValidation allowBlank="1" showInputMessage="1" showErrorMessage="1" sqref="E1" xr:uid="{920C6338-E771-4DAE-8C89-92A9093EA4DE}"/>
    <dataValidation type="list" allowBlank="1" showInputMessage="1" showErrorMessage="1" sqref="E2:E10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6"/>
  <sheetViews>
    <sheetView tabSelected="1"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5.69921875" style="26" bestFit="1"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39066</v>
      </c>
      <c r="B2" s="149" t="s">
        <v>5398</v>
      </c>
      <c r="C2" s="148">
        <v>1</v>
      </c>
      <c r="D2" s="149" t="s">
        <v>34463</v>
      </c>
      <c r="E2" s="148" t="s">
        <v>39067</v>
      </c>
      <c r="F2" s="150">
        <v>45926.772847222222</v>
      </c>
      <c r="G2" s="151">
        <f ca="1">IFERROR(NOW()-F2,"-")</f>
        <v>13.096700115740532</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0.34048506944964174</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5.9885751157416962</v>
      </c>
      <c r="H4" s="152">
        <v>45929.455266203702</v>
      </c>
      <c r="I4" s="149" t="str">
        <f>IFERROR(VLOOKUP(D4,DB!A:F,6,0),"")</f>
        <v>SCECO</v>
      </c>
      <c r="J4" s="149" t="str">
        <f>IFERROR(VLOOKUP(D4,DB!A:G,7,0),"")</f>
        <v>In progress</v>
      </c>
      <c r="K4" s="148" t="s">
        <v>39072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39073</v>
      </c>
      <c r="B5" s="149" t="s">
        <v>5398</v>
      </c>
      <c r="C5" s="148">
        <v>1</v>
      </c>
      <c r="D5" s="149" t="s">
        <v>33408</v>
      </c>
      <c r="E5" s="148" t="s">
        <v>38964</v>
      </c>
      <c r="F5" s="150">
        <v>45939.858101851853</v>
      </c>
      <c r="G5" s="151">
        <f ca="1">IFERROR(NOW()-F5,"-")</f>
        <v>1.1445486110460479E-2</v>
      </c>
      <c r="H5" s="152">
        <v>45934.470231481479</v>
      </c>
      <c r="I5" s="149" t="str">
        <f>IFERROR(VLOOKUP(D5,DB!A:F,6,0),"")</f>
        <v>SCECO</v>
      </c>
      <c r="J5" s="149" t="str">
        <f>IFERROR(VLOOKUP(D5,DB!A:G,7,0),"")</f>
        <v>Dead</v>
      </c>
      <c r="K5" s="148" t="s">
        <v>39072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39074</v>
      </c>
      <c r="B6" s="149" t="str">
        <f>IFERROR(VLOOKUP(D6,DB!A:K,11,0),"")</f>
        <v>R6</v>
      </c>
      <c r="C6" s="148">
        <v>1</v>
      </c>
      <c r="D6" s="149" t="s">
        <v>33325</v>
      </c>
      <c r="E6" s="148" t="s">
        <v>38964</v>
      </c>
      <c r="F6" s="150">
        <v>45939.789467592593</v>
      </c>
      <c r="G6" s="151">
        <f ca="1">IFERROR(NOW()-F6,"-")</f>
        <v>8.0079745370312594E-2</v>
      </c>
      <c r="H6" s="152">
        <v>45939.783831018518</v>
      </c>
      <c r="I6" s="149" t="str">
        <f>IFERROR(VLOOKUP(D6,DB!A:F,6,0),"")</f>
        <v>Generator-SG</v>
      </c>
      <c r="J6" s="149" t="str">
        <f>IFERROR(VLOOKUP(D6,DB!A:G,7,0),"")</f>
        <v>Vandalized</v>
      </c>
      <c r="K6" s="148" t="s">
        <v>39075</v>
      </c>
      <c r="L6" s="149" t="str">
        <f>IFERROR(VLOOKUP(D6,DB!A:I,9,0),"")</f>
        <v>Latis</v>
      </c>
    </row>
    <row r="7" spans="1:16383" ht="31.5" customHeight="1">
      <c r="A7" s="156"/>
      <c r="B7" s="156" t="str">
        <f>IFERROR(VLOOKUP(D7,DB!A:K,11,0),"")</f>
        <v/>
      </c>
      <c r="C7" s="156"/>
      <c r="D7" s="156"/>
      <c r="E7" s="156"/>
      <c r="F7" s="161"/>
      <c r="G7" s="151">
        <f ca="1">IFERROR(NOW()-F7,"-")</f>
        <v>45939.869547337963</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45939.869547337963</v>
      </c>
      <c r="H8" s="156"/>
      <c r="I8" s="156" t="str">
        <f>IFERROR(VLOOKUP(D8,DB!A:F,6,0),"")</f>
        <v/>
      </c>
      <c r="J8" s="156" t="str">
        <f>IFERROR(VLOOKUP(D8,DB!A:G,7,0),"")</f>
        <v/>
      </c>
      <c r="K8" s="156"/>
      <c r="L8" s="156" t="str">
        <f>IFERROR(VLOOKUP(D8,DB!A:I,9,0),"")</f>
        <v/>
      </c>
    </row>
    <row r="9" spans="1:16383" ht="31.5" customHeight="1">
      <c r="A9" s="110"/>
      <c r="B9" s="157" t="str">
        <f>IFERROR(VLOOKUP(D9,DB!A:K,11,0),"")</f>
        <v/>
      </c>
      <c r="C9" s="157"/>
      <c r="D9" s="156"/>
      <c r="E9" s="156"/>
      <c r="F9" s="113"/>
      <c r="G9" s="151">
        <f ca="1">IFERROR(NOW()-F9,"-")</f>
        <v>45939.869547337963</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45939.869547337963</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45939.869547337963</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45939.869547337963</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45939.869547337963</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45939.869547569448</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45939.869547569448</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45939.869547569448</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45939.869547569448</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45939.869547569448</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45939.869547569448</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45939.869547569448</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45939.869547569448</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45939.869547569448</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45939.869547569448</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45939.869547569448</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45939.869547569448</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45939.869547569448</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45939.869547569448</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45939.869547569448</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45939.869547569448</v>
      </c>
      <c r="H29" s="113"/>
      <c r="I29" s="157" t="str">
        <f>IFERROR(VLOOKUP(D29,DB!A:F,6,0),"")</f>
        <v/>
      </c>
      <c r="J29" s="157" t="str">
        <f>IFERROR(VLOOKUP(D29,DB!A:G,7,0),"")</f>
        <v/>
      </c>
      <c r="K29" s="160"/>
      <c r="L29" s="158" t="str">
        <f>IFERROR(VLOOKUP(D29,DB!A:I,9,0),"")</f>
        <v/>
      </c>
    </row>
    <row r="30" spans="1:12" ht="31.5" customHeight="1">
      <c r="A30" s="110"/>
      <c r="B30" s="109" t="str">
        <f>IFERROR(VLOOKUP(D30,DB!A:K,11,0),"")</f>
        <v/>
      </c>
      <c r="C30" s="111"/>
      <c r="D30" s="109"/>
      <c r="E30" s="112"/>
      <c r="F30" s="113"/>
      <c r="G30" s="81">
        <f ca="1">IFERROR(NOW()-F30,"-")</f>
        <v>45939.869547569448</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45939.869547569448</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45939.869547569448</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45939.869547569448</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45939.869547569448</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45939.869547569448</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45939.869547569448</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45939.869547569448</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45939.869547569448</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45939.869547569448</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45939.869547569448</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45939.869547569448</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45939.869547569448</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45939.869547569448</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45939.869547569448</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45939.869547569448</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45939.869547569448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45939.869547569448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45939.869547569448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45939.869547569448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45939.869547569448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45939.869547569448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45939.869547569448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45939.869547569448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45939.869547569448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45939.869547569448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45939.869547569448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45939.869547569448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45939.869547569448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45939.869547569448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45939.869547569448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45939.869547569448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45939.869547569448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45939.869547569448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45939.869547569448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45939.869547569448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45939.869547569448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45939.869547569448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45939.869547569448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45939.869547569448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45939.869547569448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45939.869547569448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45939.869547569448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45939.869547569448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45939.869547569448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45939.869547569448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45939.869547569448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45939.869547569448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45939.869547569448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45939.869547569448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45939.869547569448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45939.869547569448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45939.869547569448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45939.869547569448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45939.869547569448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45939.869547569448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45939.869547569448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45939.869547569448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45939.869547569448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45939.869547569448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45939.869547569448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45939.869547569448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45939.869547569448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45939.869547569448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45939.869547569448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45939.869547569448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45939.869547569448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45939.869547569448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45939.869547569448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45939.869547569448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45939.869547569448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45939.869547569448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45939.869547569448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45939.869547569448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45939.869547569448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45939.869547569448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45939.869547569448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45939.869547569448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45939.869547569448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45939.869547569448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45939.869547569448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45939.869547569448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45939.869547569448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45939.869547569448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45939.869547569448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45939.869547569448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45939.869547569448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45939.869547569448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45939.869547569448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45939.869547569448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45939.869547569448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45939.869547569448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45939.869547569448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45939.869547569448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45939.869547569448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45939.869547569448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45939.869547569448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45939.869547569448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45939.869547569448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45939.869547569448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45939.869547569448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45939.869547569448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45939.869547569448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45939.869547569448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45939.869547569448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45939.869547569448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45939.869547569448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45939.869547569448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45939.869547569448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45939.869547569448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45939.869547569448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45939.869547569448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45939.869547569448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45939.869547569448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45939.869547569448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45939.869547569448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45939.869547569448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45939.869547569448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45939.869547569448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45939.869547569448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45939.869547569448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45939.869547569448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45939.869547569448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45939.869547569448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45939.869547569448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45939.869547569448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45939.869547569448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45939.869547569448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45939.869547569448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45939.869547569448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45939.869547569448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45939.869547569448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45939.869547569448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45939.869547569448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45939.869547569448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45939.869547569448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45939.869547569448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45939.869547569448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45939.869547569448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45939.869547569448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45939.869547569448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45939.869547569448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45939.869547569448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45939.869547569448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45939.869547569448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45939.869547569448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45939.869547569448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45939.869547569448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45939.869547569448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45939.869547569448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45939.869547569448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45939.869547569448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45939.869547569448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45939.869547569448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45939.869547569448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45939.869547569448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45939.869547569448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45939.869547569448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45939.869547569448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45939.869547569448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45939.869547569448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45939.869547569448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45939.869547569448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45939.869547569448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45939.869547569448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45939.869547569448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45939.869547569448</v>
      </c>
      <c r="H196" s="113"/>
      <c r="I196" s="109" t="str">
        <f>IFERROR(VLOOKUP(D196,DB!A:F,6,0),"")</f>
        <v/>
      </c>
      <c r="J196" s="108" t="str">
        <f>IFERROR(VLOOKUP(D196,DB!A:G,7,0),"")</f>
        <v/>
      </c>
      <c r="K196" s="114"/>
      <c r="L196" s="115" t="str">
        <f>IFERROR(VLOOKUP(D196,DB!A:I,9,0),"")</f>
        <v/>
      </c>
    </row>
  </sheetData>
  <dataValidations count="2">
    <dataValidation allowBlank="1" showInputMessage="1" showErrorMessage="1" sqref="E1" xr:uid="{380493DB-286A-4683-AF55-C78F04945A49}"/>
    <dataValidation type="list" allowBlank="1" showInputMessage="1" showErrorMessage="1" sqref="E3 E5:E19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2025-10-10T03:52:09Z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